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14376" windowHeight="8472" tabRatio="701" firstSheet="9" activeTab="17"/>
  </bookViews>
  <sheets>
    <sheet name="007-AYS" sheetId="19" r:id="rId1"/>
    <sheet name="029-AYS" sheetId="20" r:id="rId2"/>
    <sheet name="032-AYS" sheetId="2" r:id="rId3"/>
    <sheet name="044-AYS" sheetId="3" r:id="rId4"/>
    <sheet name="047-AYS" sheetId="4" r:id="rId5"/>
    <sheet name="051-AYS" sheetId="5" r:id="rId6"/>
    <sheet name="056-AYS" sheetId="16" r:id="rId7"/>
    <sheet name="059-AYS" sheetId="6" r:id="rId8"/>
    <sheet name="069-AYS" sheetId="12" r:id="rId9"/>
    <sheet name="072-AYS" sheetId="11" r:id="rId10"/>
    <sheet name="073-AYS" sheetId="10" r:id="rId11"/>
    <sheet name="080-SAL" sheetId="21" r:id="rId12"/>
    <sheet name="083-SAL" sheetId="7" r:id="rId13"/>
    <sheet name="090-ED" sheetId="14" r:id="rId14"/>
    <sheet name="091-ED" sheetId="9" r:id="rId15"/>
    <sheet name="092-ED" sheetId="17" r:id="rId16"/>
    <sheet name="119-URB" sheetId="8" r:id="rId17"/>
    <sheet name="131-GI" sheetId="13" r:id="rId18"/>
  </sheets>
  <calcPr calcId="145621"/>
</workbook>
</file>

<file path=xl/calcChain.xml><?xml version="1.0" encoding="utf-8"?>
<calcChain xmlns="http://schemas.openxmlformats.org/spreadsheetml/2006/main">
  <c r="M56" i="13" l="1"/>
  <c r="M47" i="13"/>
  <c r="M46" i="13"/>
  <c r="L20" i="21" l="1"/>
  <c r="M20" i="21" s="1"/>
  <c r="L19" i="21"/>
  <c r="M19" i="21" s="1"/>
  <c r="L18" i="21"/>
  <c r="M18" i="21" s="1"/>
  <c r="L17" i="21"/>
  <c r="M17" i="21" s="1"/>
  <c r="L16" i="21"/>
  <c r="M16" i="21" s="1"/>
  <c r="L15" i="21"/>
  <c r="M15" i="21" s="1"/>
  <c r="L14" i="21"/>
  <c r="M21" i="21" l="1"/>
  <c r="L19" i="20"/>
  <c r="M19" i="20" s="1"/>
  <c r="L18" i="20"/>
  <c r="M18" i="20" s="1"/>
  <c r="L17" i="20"/>
  <c r="M17" i="20" s="1"/>
  <c r="L16" i="20"/>
  <c r="M16" i="20" s="1"/>
  <c r="L15" i="20"/>
  <c r="M15" i="20" s="1"/>
  <c r="L14" i="20"/>
  <c r="M20" i="20" l="1"/>
  <c r="L19" i="19"/>
  <c r="M19" i="19" s="1"/>
  <c r="L18" i="19"/>
  <c r="M18" i="19" s="1"/>
  <c r="L17" i="19"/>
  <c r="M17" i="19" s="1"/>
  <c r="L16" i="19"/>
  <c r="M16" i="19" s="1"/>
  <c r="L15" i="19"/>
  <c r="L14" i="19"/>
  <c r="M20" i="19" s="1"/>
  <c r="L22" i="17" l="1"/>
  <c r="L21" i="17"/>
  <c r="L20" i="17"/>
  <c r="M20" i="17" s="1"/>
  <c r="L19" i="17"/>
  <c r="M19" i="17" s="1"/>
  <c r="L18" i="17"/>
  <c r="M18" i="17" s="1"/>
  <c r="L17" i="17"/>
  <c r="M17" i="17" s="1"/>
  <c r="L16" i="17"/>
  <c r="M16" i="17" s="1"/>
  <c r="L15" i="17"/>
  <c r="M15" i="17" s="1"/>
  <c r="L14" i="17"/>
  <c r="M14" i="17" s="1"/>
  <c r="M23" i="17" s="1"/>
  <c r="M36" i="13" l="1"/>
  <c r="L33" i="13"/>
  <c r="M33" i="13" s="1"/>
  <c r="L34" i="13"/>
  <c r="M34" i="13" s="1"/>
  <c r="L35" i="13"/>
  <c r="M35" i="13" s="1"/>
  <c r="L36" i="13"/>
  <c r="L37" i="13"/>
  <c r="M37" i="13" s="1"/>
  <c r="L38" i="13"/>
  <c r="M38" i="13" s="1"/>
  <c r="L39" i="13"/>
  <c r="M39" i="13" s="1"/>
  <c r="L40" i="13"/>
  <c r="M40" i="13" s="1"/>
  <c r="L41" i="13"/>
  <c r="M41" i="13" s="1"/>
  <c r="L42" i="13"/>
  <c r="M42" i="13" s="1"/>
  <c r="L43" i="13"/>
  <c r="M43" i="13"/>
  <c r="L44" i="13"/>
  <c r="M44" i="13"/>
  <c r="L45" i="13"/>
  <c r="M45" i="13" s="1"/>
  <c r="L46" i="13"/>
  <c r="L47" i="13"/>
  <c r="L48" i="13"/>
  <c r="M48" i="13"/>
  <c r="L49" i="13"/>
  <c r="M49" i="13"/>
  <c r="L50" i="13"/>
  <c r="M50" i="13"/>
  <c r="L17" i="16" l="1"/>
  <c r="L16" i="16"/>
  <c r="L15" i="16"/>
  <c r="L14" i="16"/>
  <c r="M18" i="16" s="1"/>
  <c r="L27" i="13" l="1"/>
  <c r="M27" i="13" s="1"/>
  <c r="L28" i="13"/>
  <c r="M28" i="13" s="1"/>
  <c r="L30" i="14" l="1"/>
  <c r="L29" i="14"/>
  <c r="L28" i="14"/>
  <c r="L27" i="14"/>
  <c r="M27" i="14" s="1"/>
  <c r="L26" i="14"/>
  <c r="M26" i="14" s="1"/>
  <c r="L25" i="14"/>
  <c r="M25" i="14" s="1"/>
  <c r="L24" i="14"/>
  <c r="M24" i="14" s="1"/>
  <c r="L23" i="14"/>
  <c r="L22" i="14"/>
  <c r="M22" i="14" s="1"/>
  <c r="L21" i="14"/>
  <c r="M21" i="14" s="1"/>
  <c r="L20" i="14"/>
  <c r="M20" i="14" s="1"/>
  <c r="L19" i="14"/>
  <c r="M19" i="14" s="1"/>
  <c r="L18" i="14"/>
  <c r="M18" i="14" s="1"/>
  <c r="L17" i="14"/>
  <c r="M17" i="14" s="1"/>
  <c r="L16" i="14"/>
  <c r="M16" i="14" s="1"/>
  <c r="L15" i="14"/>
  <c r="M15" i="14" s="1"/>
  <c r="L14" i="14"/>
  <c r="L55" i="13"/>
  <c r="M55" i="13" s="1"/>
  <c r="L54" i="13"/>
  <c r="M54" i="13" s="1"/>
  <c r="L53" i="13"/>
  <c r="M53" i="13" s="1"/>
  <c r="L52" i="13"/>
  <c r="M52" i="13" s="1"/>
  <c r="L51" i="13"/>
  <c r="M51" i="13" s="1"/>
  <c r="L32" i="13"/>
  <c r="M32" i="13" s="1"/>
  <c r="L31" i="13"/>
  <c r="M31" i="13" s="1"/>
  <c r="L30" i="13"/>
  <c r="M30" i="13" s="1"/>
  <c r="L29" i="13"/>
  <c r="M29" i="13" s="1"/>
  <c r="L26" i="13"/>
  <c r="M26" i="13" s="1"/>
  <c r="L25" i="13"/>
  <c r="M25" i="13" s="1"/>
  <c r="L24" i="13"/>
  <c r="M24" i="13" s="1"/>
  <c r="L23" i="13"/>
  <c r="M23" i="13" s="1"/>
  <c r="L22" i="13"/>
  <c r="M22" i="13" s="1"/>
  <c r="L21" i="13"/>
  <c r="M21" i="13" s="1"/>
  <c r="L20" i="13"/>
  <c r="M20" i="13" s="1"/>
  <c r="L19" i="13"/>
  <c r="M19" i="13" s="1"/>
  <c r="L18" i="13"/>
  <c r="M18" i="13" s="1"/>
  <c r="L17" i="13"/>
  <c r="M17" i="13" s="1"/>
  <c r="L16" i="13"/>
  <c r="M16" i="13" s="1"/>
  <c r="L15" i="13"/>
  <c r="M15" i="13" s="1"/>
  <c r="L14" i="13"/>
  <c r="M14" i="13" s="1"/>
  <c r="L27" i="12"/>
  <c r="L26" i="12"/>
  <c r="L25" i="12"/>
  <c r="L24" i="12"/>
  <c r="M24" i="12" s="1"/>
  <c r="L23" i="12"/>
  <c r="M23" i="12" s="1"/>
  <c r="L22" i="12"/>
  <c r="M22" i="12" s="1"/>
  <c r="L21" i="12"/>
  <c r="M21" i="12" s="1"/>
  <c r="L20" i="12"/>
  <c r="L19" i="12"/>
  <c r="M19" i="12" s="1"/>
  <c r="L18" i="12"/>
  <c r="M18" i="12" s="1"/>
  <c r="L17" i="12"/>
  <c r="M17" i="12" s="1"/>
  <c r="L16" i="12"/>
  <c r="M16" i="12" s="1"/>
  <c r="L15" i="12"/>
  <c r="L14" i="12"/>
  <c r="L23" i="11"/>
  <c r="L22" i="11"/>
  <c r="L21" i="11"/>
  <c r="L20" i="11"/>
  <c r="L19" i="11"/>
  <c r="M19" i="11" s="1"/>
  <c r="L18" i="11"/>
  <c r="M18" i="11" s="1"/>
  <c r="L17" i="11"/>
  <c r="M17" i="11" s="1"/>
  <c r="L16" i="11"/>
  <c r="M16" i="11" s="1"/>
  <c r="L15" i="11"/>
  <c r="L14" i="11"/>
  <c r="L26" i="10"/>
  <c r="L25" i="10"/>
  <c r="L24" i="10"/>
  <c r="L23" i="10"/>
  <c r="L22" i="10"/>
  <c r="M22" i="10" s="1"/>
  <c r="L21" i="10"/>
  <c r="M21" i="10" s="1"/>
  <c r="L20" i="10"/>
  <c r="M20" i="10" s="1"/>
  <c r="L19" i="10"/>
  <c r="M19" i="10" s="1"/>
  <c r="L18" i="10"/>
  <c r="M18" i="10" s="1"/>
  <c r="L17" i="10"/>
  <c r="M17" i="10" s="1"/>
  <c r="L16" i="10"/>
  <c r="M16" i="10" s="1"/>
  <c r="L15" i="10"/>
  <c r="L14" i="10"/>
  <c r="L32" i="9"/>
  <c r="L31" i="9"/>
  <c r="L30" i="9"/>
  <c r="L29" i="9"/>
  <c r="M29" i="9" s="1"/>
  <c r="L28" i="9"/>
  <c r="M28" i="9" s="1"/>
  <c r="L27" i="9"/>
  <c r="M27" i="9" s="1"/>
  <c r="L26" i="9"/>
  <c r="L25" i="9"/>
  <c r="M25" i="9" s="1"/>
  <c r="L24" i="9"/>
  <c r="M24" i="9" s="1"/>
  <c r="L23" i="9"/>
  <c r="M23" i="9" s="1"/>
  <c r="L22" i="9"/>
  <c r="M22" i="9" s="1"/>
  <c r="L21" i="9"/>
  <c r="M21" i="9" s="1"/>
  <c r="L20" i="9"/>
  <c r="M20" i="9" s="1"/>
  <c r="L19" i="9"/>
  <c r="M19" i="9" s="1"/>
  <c r="L18" i="9"/>
  <c r="M18" i="9" s="1"/>
  <c r="L17" i="9"/>
  <c r="L16" i="9"/>
  <c r="L19" i="8"/>
  <c r="L18" i="8"/>
  <c r="L17" i="8"/>
  <c r="M17" i="8" s="1"/>
  <c r="L16" i="8"/>
  <c r="M16" i="8" s="1"/>
  <c r="L15" i="8"/>
  <c r="L14" i="8"/>
  <c r="L19" i="7"/>
  <c r="L18" i="7"/>
  <c r="L17" i="7"/>
  <c r="L16" i="7"/>
  <c r="L15" i="7"/>
  <c r="L14" i="7"/>
  <c r="M20" i="7" s="1"/>
  <c r="L23" i="6"/>
  <c r="L22" i="6"/>
  <c r="L21" i="6"/>
  <c r="M21" i="6" s="1"/>
  <c r="L20" i="6"/>
  <c r="L19" i="6"/>
  <c r="M19" i="6" s="1"/>
  <c r="L18" i="6"/>
  <c r="M18" i="6" s="1"/>
  <c r="L17" i="6"/>
  <c r="M17" i="6" s="1"/>
  <c r="L16" i="6"/>
  <c r="L15" i="6"/>
  <c r="L14" i="6"/>
  <c r="L25" i="5"/>
  <c r="M25" i="5" s="1"/>
  <c r="L24" i="5"/>
  <c r="L23" i="5"/>
  <c r="L22" i="5"/>
  <c r="L21" i="5"/>
  <c r="M21" i="5" s="1"/>
  <c r="L20" i="5"/>
  <c r="M20" i="5" s="1"/>
  <c r="L19" i="5"/>
  <c r="M19" i="5" s="1"/>
  <c r="L18" i="5"/>
  <c r="M18" i="5" s="1"/>
  <c r="L17" i="5"/>
  <c r="M17" i="5" s="1"/>
  <c r="M26" i="5" s="1"/>
  <c r="L16" i="5"/>
  <c r="L15" i="5"/>
  <c r="L14" i="5"/>
  <c r="L23" i="4"/>
  <c r="M23" i="4" s="1"/>
  <c r="L22" i="4"/>
  <c r="M22" i="4" s="1"/>
  <c r="L21" i="4"/>
  <c r="M21" i="4" s="1"/>
  <c r="L20" i="4"/>
  <c r="M20" i="4" s="1"/>
  <c r="L19" i="4"/>
  <c r="M19" i="4" s="1"/>
  <c r="L18" i="4"/>
  <c r="M18" i="4" s="1"/>
  <c r="L17" i="4"/>
  <c r="M17" i="4" s="1"/>
  <c r="L16" i="4"/>
  <c r="L15" i="4"/>
  <c r="L14" i="4"/>
  <c r="L24" i="3"/>
  <c r="L23" i="3"/>
  <c r="L22" i="3"/>
  <c r="M22" i="3" s="1"/>
  <c r="L21" i="3"/>
  <c r="M21" i="3" s="1"/>
  <c r="L20" i="3"/>
  <c r="L19" i="3"/>
  <c r="M19" i="3" s="1"/>
  <c r="L18" i="3"/>
  <c r="M18" i="3" s="1"/>
  <c r="L17" i="3"/>
  <c r="M17" i="3" s="1"/>
  <c r="L16" i="3"/>
  <c r="L15" i="3"/>
  <c r="L14" i="3"/>
  <c r="L14" i="2"/>
  <c r="L15" i="2"/>
  <c r="L16" i="2"/>
  <c r="M16" i="2" s="1"/>
  <c r="L17" i="2"/>
  <c r="M17" i="2" s="1"/>
  <c r="L21" i="2"/>
  <c r="L20" i="2"/>
  <c r="L19" i="2"/>
  <c r="L18" i="2"/>
  <c r="M18" i="2" s="1"/>
  <c r="M28" i="12" l="1"/>
  <c r="M24" i="6"/>
  <c r="M25" i="3"/>
  <c r="M31" i="14"/>
  <c r="M24" i="4"/>
  <c r="M20" i="8"/>
  <c r="M24" i="11"/>
  <c r="M27" i="10"/>
  <c r="M33" i="9"/>
  <c r="M22" i="2"/>
</calcChain>
</file>

<file path=xl/sharedStrings.xml><?xml version="1.0" encoding="utf-8"?>
<sst xmlns="http://schemas.openxmlformats.org/spreadsheetml/2006/main" count="1754" uniqueCount="461">
  <si>
    <t>MUNICIPIO:</t>
  </si>
  <si>
    <t>ZITÁCUARO, MICHOACÁN</t>
  </si>
  <si>
    <t xml:space="preserve">STATUS DEL PROCESO DE EJECUCION: </t>
  </si>
  <si>
    <t>TERMINADA</t>
  </si>
  <si>
    <t>X</t>
  </si>
  <si>
    <t xml:space="preserve">OBRA EN BIEN DE DOMINIO PUBLICO: </t>
  </si>
  <si>
    <t>EN PROCESO</t>
  </si>
  <si>
    <t xml:space="preserve">OBRA EN BIENES PROPIOS: </t>
  </si>
  <si>
    <t xml:space="preserve">NOMBRE DE LA OBRA:  </t>
  </si>
  <si>
    <t xml:space="preserve">CUENTA CONTABLE DE LA OBRA: </t>
  </si>
  <si>
    <t xml:space="preserve">NÚMERO OPERACIÓN  (TRANSACCION Ó CHEQUE) </t>
  </si>
  <si>
    <t xml:space="preserve">NÚMERO DE ASIENTO </t>
  </si>
  <si>
    <t xml:space="preserve">FECHA DE ASIENTO  </t>
  </si>
  <si>
    <t xml:space="preserve">NÚM. DE FACTURA </t>
  </si>
  <si>
    <t xml:space="preserve">FECHA DE FACTURA </t>
  </si>
  <si>
    <t xml:space="preserve">CUENTA CONTABLE </t>
  </si>
  <si>
    <t xml:space="preserve">PROVEEDOR </t>
  </si>
  <si>
    <t xml:space="preserve">CONCEPTO </t>
  </si>
  <si>
    <t xml:space="preserve">UNIDAD MEDIDA </t>
  </si>
  <si>
    <t xml:space="preserve">CANTIDAD </t>
  </si>
  <si>
    <t xml:space="preserve">PRECIO UNITARIO </t>
  </si>
  <si>
    <t xml:space="preserve">I.V.A </t>
  </si>
  <si>
    <t xml:space="preserve">IMPORTE </t>
  </si>
  <si>
    <t>L.C. BERNARDO RAZO DORANTES</t>
  </si>
  <si>
    <t>LIC. HUGO ALBERTO HERNANDEZ SUAREZ</t>
  </si>
  <si>
    <t>ARQ. JOSE HUGO RAYA PIZANO</t>
  </si>
  <si>
    <t>TESORERO MUNICIPAL</t>
  </si>
  <si>
    <t>CONTRALOR MUNICIPAL</t>
  </si>
  <si>
    <t>DIRECTOR DE OBRAS PUBLICAS</t>
  </si>
  <si>
    <t>"Bajo protesta de decir verdad, declaramos que este reporte y sus notas son razonablemente correctos, y son responsabilidad del emisor."</t>
  </si>
  <si>
    <t>DE ENERO A MARZO DEL AÑO 2018</t>
  </si>
  <si>
    <r>
      <t xml:space="preserve">NOTAS:            </t>
    </r>
    <r>
      <rPr>
        <sz val="8"/>
        <color indexed="8"/>
        <rFont val="Arial Narrow"/>
        <family val="2"/>
      </rPr>
      <t>OBRA</t>
    </r>
  </si>
  <si>
    <t>CONTRUCCIÓN DE BARDA PERIMETRAL EN  ESC. TELESEC. 16ETV0447</t>
  </si>
  <si>
    <t>MUNICIPIO DE ZITACUARO</t>
  </si>
  <si>
    <t>CONSTRUCCIÓN DE DRENAJE SANITARIO.</t>
  </si>
  <si>
    <t>LISTA DE RAYA DEL 12 AL 17 DE FEBRERO DEL 2018</t>
  </si>
  <si>
    <t>AYS-501-2018-032</t>
  </si>
  <si>
    <r>
      <t xml:space="preserve">NOTAS:          </t>
    </r>
    <r>
      <rPr>
        <sz val="8"/>
        <color indexed="8"/>
        <rFont val="Arial Narrow"/>
        <family val="2"/>
      </rPr>
      <t>OBRA</t>
    </r>
  </si>
  <si>
    <t>TERMINACIÓN DE DRENAJE SANITARIO.</t>
  </si>
  <si>
    <t>AYS-501-2018-044</t>
  </si>
  <si>
    <t xml:space="preserve">MUNICIPIO DE ZITACUARO </t>
  </si>
  <si>
    <t>CONSTRUCCIÓN DE DRENAJE SANITARIO</t>
  </si>
  <si>
    <t>AYS-501-2018-047</t>
  </si>
  <si>
    <t>AYS-501-2018-051</t>
  </si>
  <si>
    <t>AYS-501-2018-059</t>
  </si>
  <si>
    <t>LISTA DE RAYA DEL 12 AL 17 DE FEBRERO</t>
  </si>
  <si>
    <t>MEJORAMIENTO DE CLÍNICA RURAL.</t>
  </si>
  <si>
    <t>SAL-501-2018-083</t>
  </si>
  <si>
    <t>REHABILITACIÓN DE VARIAS CALLES DE LA CIUDAD (REVESTIMIENTO)</t>
  </si>
  <si>
    <t>URB-501-2018-119</t>
  </si>
  <si>
    <t>ED-501-2018-091</t>
  </si>
  <si>
    <t>LISTA DE RAYA DEL 19 AL 24 DE FEBRERO DEL 2018</t>
  </si>
  <si>
    <t xml:space="preserve">CONSTRUCCIÓN DE DRENAJE PLUVIAL </t>
  </si>
  <si>
    <t>AYS-501-2018-073</t>
  </si>
  <si>
    <t>CONSTRUCCIÓN DE ALCANTARILLA PLUVIAL</t>
  </si>
  <si>
    <t>AYS-501-2018-072</t>
  </si>
  <si>
    <t>AYS-501-2018-069</t>
  </si>
  <si>
    <t>ACZIM  CONSTRUCCIONES S.A. DE R.L.</t>
  </si>
  <si>
    <t>EMULSION DE ROMPIMIENTO SUPERESTABLE 65%</t>
  </si>
  <si>
    <t>FLETE</t>
  </si>
  <si>
    <t>LTR</t>
  </si>
  <si>
    <t>N/A</t>
  </si>
  <si>
    <t>VIAJE</t>
  </si>
  <si>
    <t>GI-501-2018-131</t>
  </si>
  <si>
    <t>GASTOS INDIRECTOS</t>
  </si>
  <si>
    <t>F-2196</t>
  </si>
  <si>
    <t>EDUARDO RANGEL ANAYA</t>
  </si>
  <si>
    <t xml:space="preserve">JUEGO DE ANILLOS </t>
  </si>
  <si>
    <t>JUEGOS METALES BIELA</t>
  </si>
  <si>
    <t>JUEGOS METALES CENTROS</t>
  </si>
  <si>
    <t>KIT DISTRIBUCION</t>
  </si>
  <si>
    <t>JUEGO DE JUNTAS</t>
  </si>
  <si>
    <t>ACEITE MOTOR</t>
  </si>
  <si>
    <t>FILTRO ACEITE</t>
  </si>
  <si>
    <t>BOMBA DE ACEITE</t>
  </si>
  <si>
    <t>JUEGO DE PISTONES</t>
  </si>
  <si>
    <t>RECTIFICAR CIGÜEÑAL</t>
  </si>
  <si>
    <t>RECTIFICAR CILINDROS</t>
  </si>
  <si>
    <t>KIT CLOUCH</t>
  </si>
  <si>
    <t>MANO DE OBRA</t>
  </si>
  <si>
    <t>PIEZA</t>
  </si>
  <si>
    <t>LITRO</t>
  </si>
  <si>
    <t>LISTA DE RAYA DEL 26 DE FEBRERO AL 03 DE MARZO DEL 2018</t>
  </si>
  <si>
    <t>CONSTRUCCIÓN DE BARDA PERIMETRAL EN  ESC. TELESECUNDARIA "20 DE NOVIEMBRE"</t>
  </si>
  <si>
    <t>ED-501-2018-090</t>
  </si>
  <si>
    <t>LUIS CARLOS DOMINGUEZ LARA</t>
  </si>
  <si>
    <t>VARILLA DE 3/8</t>
  </si>
  <si>
    <t>ARMEX DE 10X15</t>
  </si>
  <si>
    <t>ANILLOS 10X15 CMS</t>
  </si>
  <si>
    <t>ALAMBRE RECOCIDO</t>
  </si>
  <si>
    <t>CLAVO DE 2 1/2"</t>
  </si>
  <si>
    <t>KILOGRAMO</t>
  </si>
  <si>
    <t>BLOCKS</t>
  </si>
  <si>
    <t>CEMENTO GRIS</t>
  </si>
  <si>
    <t>BULTO</t>
  </si>
  <si>
    <t>MORTERO</t>
  </si>
  <si>
    <t>COPLES DE 1/2" PARA POLIDUCTO</t>
  </si>
  <si>
    <t>CEMENTO</t>
  </si>
  <si>
    <t>ARACELI DAMIAN DUARTE</t>
  </si>
  <si>
    <t>TONELADA</t>
  </si>
  <si>
    <t>ARENA</t>
  </si>
  <si>
    <t>TUBOS DE CONCRETO</t>
  </si>
  <si>
    <t>BROCALES CON TAPA</t>
  </si>
  <si>
    <t>TABICON DE 10CM</t>
  </si>
  <si>
    <t>BROCAL CON TAPA</t>
  </si>
  <si>
    <t>TABICON DE 9CM</t>
  </si>
  <si>
    <t>TUBO DE CONCRETO DE 12"</t>
  </si>
  <si>
    <t>CEMENTO GRIS TOLTECA</t>
  </si>
  <si>
    <t>TUBO DE PVC SANITARIO 6"</t>
  </si>
  <si>
    <t>COPLE 6" PVC</t>
  </si>
  <si>
    <t xml:space="preserve">PEGAMENTO CPVC 500 ML </t>
  </si>
  <si>
    <t>ARMEX DE 10X15 CMS</t>
  </si>
  <si>
    <t>ALAMBRON</t>
  </si>
  <si>
    <t>VARILLA 3/8</t>
  </si>
  <si>
    <t>LISTA DE RAYA DEL 05 AL 10 DE MARZO DEL 2018</t>
  </si>
  <si>
    <t>AYS-501-2018-056</t>
  </si>
  <si>
    <t>EDSON JAIR ANGELES SOSA</t>
  </si>
  <si>
    <t>RENTA DE RETROEXCAVADORA (6 DIAS), TERMINACION DE DRENAJE SANITARIO, EL AGUACATE, EN CONAFE, OBRA AYS-501-2018-044</t>
  </si>
  <si>
    <t>DIAS</t>
  </si>
  <si>
    <t>EDSON  JAIR ANGELES SOSA</t>
  </si>
  <si>
    <t>RENTA DE RETROEXCAVADORA (4 DIAS), CONSTRUCCION DE BARDA PERIMETRAL EN ESC. TELESECUNDARIA "20 DE NOVIEMBRE", CRESCENCIO MORALES, MACHO DE AGUA, OBRA ED-501-2018-90</t>
  </si>
  <si>
    <t>RENTA DE RETROEXCAVADORA (2 DIAS), CONSTRUCCION DE BARDA PERIMETRAL EN ESC. TELESEC. 16ETV0447, CRESENCIO MORALES, LA BARRANCA 5A. MZA. OBRA ED-501-2018-091</t>
  </si>
  <si>
    <t>RENTA DE RETROEXCAVADORA (5 DIAS), CONSTRUCCION DE DRENAJE SANITARIO, COATEPEC DE MORELOS, 6A. MZA., LOS ZAPOTES, OBRA AYS-501-2018-032</t>
  </si>
  <si>
    <t>F7CD14E2</t>
  </si>
  <si>
    <t>EPIFANIO URBANO BERNARDINO</t>
  </si>
  <si>
    <t>CAMBIO DE ACEITE, LIMPIEZA DE COLADERA CARTER</t>
  </si>
  <si>
    <t>BOMBA DE AGUA</t>
  </si>
  <si>
    <t>C6FBF371</t>
  </si>
  <si>
    <t>SERVICIO DE LLANTA, RIN</t>
  </si>
  <si>
    <t>SERVICIO DE ALINEACION</t>
  </si>
  <si>
    <t>SERVICIO DE BALANCEO</t>
  </si>
  <si>
    <t>SERVICIO DE MONTAJE</t>
  </si>
  <si>
    <t>ECF42A5A</t>
  </si>
  <si>
    <t>SERVICIO DE BATERIA Y TERMINALES</t>
  </si>
  <si>
    <t>SERVICIO DE BOMBA DE AGUA</t>
  </si>
  <si>
    <t xml:space="preserve">CAMBIO DE ACEITE   </t>
  </si>
  <si>
    <t>CARTER Y COLADERA</t>
  </si>
  <si>
    <t>SERVICIO DE BANDA</t>
  </si>
  <si>
    <t>SERVICIO DE MARCHA</t>
  </si>
  <si>
    <t>SERVICIO DE BALATA DELANTERA</t>
  </si>
  <si>
    <t>SERVICIO DE BALATA TRACERA</t>
  </si>
  <si>
    <t>SERVICIO DE TAMBORES</t>
  </si>
  <si>
    <t>SERVICIO</t>
  </si>
  <si>
    <t>C6D468D5</t>
  </si>
  <si>
    <t>SERVICIO DE LLANTAS, RIN 15</t>
  </si>
  <si>
    <t>SERVICIO DE ALINEACION DE LLANTAS</t>
  </si>
  <si>
    <t>SERVICIO BALANCEO</t>
  </si>
  <si>
    <t>A393</t>
  </si>
  <si>
    <t>RODRIGO VAZQUEZ DOMINGUEZ</t>
  </si>
  <si>
    <t>TABLAS DE 12"</t>
  </si>
  <si>
    <t>CONSTRUCCIÓN DE BARDA, EN ESCUELA  1A. ETAPA.</t>
  </si>
  <si>
    <t>ED-501-2018-092</t>
  </si>
  <si>
    <t>A394</t>
  </si>
  <si>
    <t>HOJAS DE TRIPLAY DE 16MM</t>
  </si>
  <si>
    <t>A392</t>
  </si>
  <si>
    <t>POLINES DE 2.50 MTS</t>
  </si>
  <si>
    <t>TUBO PEAD SANITARIO 12" X 6 MTS</t>
  </si>
  <si>
    <t>TRAMO</t>
  </si>
  <si>
    <t>CARRETILLA</t>
  </si>
  <si>
    <t>PALA</t>
  </si>
  <si>
    <t>PICO</t>
  </si>
  <si>
    <t>BLOCK</t>
  </si>
  <si>
    <t>TABICON #9</t>
  </si>
  <si>
    <t>LISTA DE RAYA DEL 12 AL 17 DE MARZO DEL 2018</t>
  </si>
  <si>
    <t>LISTA DE RAYA DEL 19 AL 24 DE MARZO DEL 2018</t>
  </si>
  <si>
    <t>CONSTRUCCIÓN DE RED DISTRIBUCIÓN DE AGUA POTABLE.</t>
  </si>
  <si>
    <t>AYS-501-2018-007</t>
  </si>
  <si>
    <t>LISTA DE RAYA DEL 26 AL 31 DE MARZO DEL 2018</t>
  </si>
  <si>
    <t>AYS-501-2018-029</t>
  </si>
  <si>
    <t>MEJORAMIENTO DE CLÍNICA</t>
  </si>
  <si>
    <t>SAL-501-2018-080</t>
  </si>
  <si>
    <t>P.PEP-000952-MAR</t>
  </si>
  <si>
    <t>P.PEP-001023-MAR</t>
  </si>
  <si>
    <t>0000835324</t>
  </si>
  <si>
    <t>0018645459</t>
  </si>
  <si>
    <t>827-122-12201</t>
  </si>
  <si>
    <t>P.PEP-000954-MAR</t>
  </si>
  <si>
    <t>0000835329</t>
  </si>
  <si>
    <t>P.PEP-000539-FEB</t>
  </si>
  <si>
    <t>P.PEP-000879-MAR</t>
  </si>
  <si>
    <t>P.PEP-000890-MAR</t>
  </si>
  <si>
    <t>P.PEP-000955-MAR</t>
  </si>
  <si>
    <t>P.PEP-001024-MAR</t>
  </si>
  <si>
    <t>0018451840</t>
  </si>
  <si>
    <t>0018564671</t>
  </si>
  <si>
    <t>0018616106</t>
  </si>
  <si>
    <t>0000835337</t>
  </si>
  <si>
    <t>0018645469</t>
  </si>
  <si>
    <t>P.PEP-000913-MAR</t>
  </si>
  <si>
    <t>P.PEP-000915-MAR</t>
  </si>
  <si>
    <t>0005262287</t>
  </si>
  <si>
    <t>0003054855</t>
  </si>
  <si>
    <t>827-242-24201</t>
  </si>
  <si>
    <t>P.PEP-000905-MAR</t>
  </si>
  <si>
    <t>0008336573</t>
  </si>
  <si>
    <t>827-326-32602</t>
  </si>
  <si>
    <t>827-122-12201, 827-242-24201, 827-326-32602</t>
  </si>
  <si>
    <t>P.PEP-000542-FEB</t>
  </si>
  <si>
    <t>P.PEP-000559-FEB</t>
  </si>
  <si>
    <t>P.PEP-000667-MAR</t>
  </si>
  <si>
    <t>0018451997</t>
  </si>
  <si>
    <t>0018482055</t>
  </si>
  <si>
    <t>0018536733</t>
  </si>
  <si>
    <t>P.PEP-000884-MAR</t>
  </si>
  <si>
    <t>0018564678</t>
  </si>
  <si>
    <t>0018616165</t>
  </si>
  <si>
    <t>0018645483</t>
  </si>
  <si>
    <t>P.PEP-000898-MAR</t>
  </si>
  <si>
    <t>P.PEP-001025-MAR</t>
  </si>
  <si>
    <t>P.PEP-000830-MAR</t>
  </si>
  <si>
    <t>0006063447</t>
  </si>
  <si>
    <t>P.PEP-000831-MAR</t>
  </si>
  <si>
    <t>0006063406</t>
  </si>
  <si>
    <t>P.PEP-000916-MAR</t>
  </si>
  <si>
    <t>0006054598</t>
  </si>
  <si>
    <t>P.PEP-000904-MAR</t>
  </si>
  <si>
    <t>0008336528</t>
  </si>
  <si>
    <t>827-122-12201, , 827-242-24201, 827-326-32602</t>
  </si>
  <si>
    <t>P.PEP-000882-MAR</t>
  </si>
  <si>
    <t>P.PEP-000891-MAR</t>
  </si>
  <si>
    <t>0018564692</t>
  </si>
  <si>
    <t>0018616242</t>
  </si>
  <si>
    <t>P.PEP-001030-MAR</t>
  </si>
  <si>
    <t>P.PEP-000957-MAR</t>
  </si>
  <si>
    <t>0018645501</t>
  </si>
  <si>
    <t>0000835343</t>
  </si>
  <si>
    <t>P.PEP-000537-FEB</t>
  </si>
  <si>
    <t>P.PEP-000557-FEB</t>
  </si>
  <si>
    <t>P.PEP-000664-MAR</t>
  </si>
  <si>
    <t>0018452036</t>
  </si>
  <si>
    <t>0018482140</t>
  </si>
  <si>
    <t>0018536758</t>
  </si>
  <si>
    <t>0018564700</t>
  </si>
  <si>
    <t>0018616248</t>
  </si>
  <si>
    <t>0018645507</t>
  </si>
  <si>
    <t>P.PEP-000881-MAR</t>
  </si>
  <si>
    <t>P.PEP-000899-MAR</t>
  </si>
  <si>
    <t>P.PEP-001029-MAR</t>
  </si>
  <si>
    <t>P.PEP-000828-MAR</t>
  </si>
  <si>
    <t>0005920861</t>
  </si>
  <si>
    <t>0003054042</t>
  </si>
  <si>
    <t>P.PEP-000919-MAR</t>
  </si>
  <si>
    <t>827-122-12201, 827-242-24201</t>
  </si>
  <si>
    <t>P.PEP-000554-FEB</t>
  </si>
  <si>
    <t>P.PEP-000663-MAR</t>
  </si>
  <si>
    <t>0018482147</t>
  </si>
  <si>
    <t>0018536761</t>
  </si>
  <si>
    <t>P.PEP-000880-MAR</t>
  </si>
  <si>
    <t>0018564707</t>
  </si>
  <si>
    <t>0018616253</t>
  </si>
  <si>
    <t>0000835352</t>
  </si>
  <si>
    <t>0018645519</t>
  </si>
  <si>
    <t>P.PEP-000892-MAR</t>
  </si>
  <si>
    <t>P.PEP-000960-MAR</t>
  </si>
  <si>
    <t>P.PEP-001028-MAR</t>
  </si>
  <si>
    <t>P.PEP-000833-MAR</t>
  </si>
  <si>
    <t>0006063504</t>
  </si>
  <si>
    <t>827-241-24101</t>
  </si>
  <si>
    <t>P.PEP-000827-MAR</t>
  </si>
  <si>
    <t>0008920841</t>
  </si>
  <si>
    <t>0006063360</t>
  </si>
  <si>
    <t>P.PEP-000832-MAR</t>
  </si>
  <si>
    <t>P.PEP-000923-MAR</t>
  </si>
  <si>
    <t>0003053807</t>
  </si>
  <si>
    <t>0003053519</t>
  </si>
  <si>
    <t>P.PEP-000924-MAR</t>
  </si>
  <si>
    <t>827-248-24801</t>
  </si>
  <si>
    <t>827-122-12201, , 827-241-24101, 827-242-24201, 827-248-24801, 827-249-24901</t>
  </si>
  <si>
    <t>P.PEP-000544-FEB</t>
  </si>
  <si>
    <t>P.PEP-000668-MAR</t>
  </si>
  <si>
    <t>0018482151</t>
  </si>
  <si>
    <t>0018482164</t>
  </si>
  <si>
    <t>P.PEP-000947-MAR</t>
  </si>
  <si>
    <t>P.PEP-000896-MAR</t>
  </si>
  <si>
    <t>P.PEP-000961-MAR</t>
  </si>
  <si>
    <t>P.PEP-001031-MAR</t>
  </si>
  <si>
    <t>0018616262</t>
  </si>
  <si>
    <t>0000835360</t>
  </si>
  <si>
    <t>0018645532</t>
  </si>
  <si>
    <t>P.PEP-000825-MAR</t>
  </si>
  <si>
    <t>0005120443</t>
  </si>
  <si>
    <t>P.PEP-000820-MAR</t>
  </si>
  <si>
    <t>0005119642</t>
  </si>
  <si>
    <t>P.PEP-000826-MAR</t>
  </si>
  <si>
    <t>0005120866</t>
  </si>
  <si>
    <t>827-249-24901</t>
  </si>
  <si>
    <t>P.PEP-000543-FEB</t>
  </si>
  <si>
    <t>P.PEP-000662-MAR</t>
  </si>
  <si>
    <t>0018482158</t>
  </si>
  <si>
    <t>0018536775</t>
  </si>
  <si>
    <t>P.PEP-000887-MAR</t>
  </si>
  <si>
    <t>P.PEP-000897-MAR</t>
  </si>
  <si>
    <t>P.PEP-000971-MAR</t>
  </si>
  <si>
    <t>P.PEP-001027-MAR</t>
  </si>
  <si>
    <t>0018564728</t>
  </si>
  <si>
    <t>0018616272</t>
  </si>
  <si>
    <t>0018645612</t>
  </si>
  <si>
    <t>0000835476</t>
  </si>
  <si>
    <t>P.PEP-000810-MAR</t>
  </si>
  <si>
    <t>0005119357</t>
  </si>
  <si>
    <t>P.PEP-000811-MAR</t>
  </si>
  <si>
    <t>0005119495</t>
  </si>
  <si>
    <t>0005119801</t>
  </si>
  <si>
    <t>P.PEP-000814-MAR</t>
  </si>
  <si>
    <t>P.PEP-000824-MAR</t>
  </si>
  <si>
    <t>0005120325</t>
  </si>
  <si>
    <t>827-122-12201, 827-242-24201, 827-249-24901</t>
  </si>
  <si>
    <t>P.PEP-000965-MAR</t>
  </si>
  <si>
    <t>0000835366</t>
  </si>
  <si>
    <t>P.PEP-000553-FEB</t>
  </si>
  <si>
    <t>P.PEP-000661-MAR</t>
  </si>
  <si>
    <t>P.PEP-000877-MAR</t>
  </si>
  <si>
    <t>P.PEP-000895-MAR</t>
  </si>
  <si>
    <t>0018452054</t>
  </si>
  <si>
    <t>0018536779</t>
  </si>
  <si>
    <t>0018564739</t>
  </si>
  <si>
    <t>0018616279</t>
  </si>
  <si>
    <t>0000835390</t>
  </si>
  <si>
    <t>0018645545</t>
  </si>
  <si>
    <t>P.PEP-000967-MAR</t>
  </si>
  <si>
    <t>P.PEP-001032-MAR</t>
  </si>
  <si>
    <t>P.PEP-000660-MAR</t>
  </si>
  <si>
    <t>0018536783</t>
  </si>
  <si>
    <t>0018564746</t>
  </si>
  <si>
    <t>P.PEP-000883-MAR</t>
  </si>
  <si>
    <t>P.PEP-000894-MAR</t>
  </si>
  <si>
    <t>P.PEP-000968-MAR</t>
  </si>
  <si>
    <t>P.PEP-001020-MAR</t>
  </si>
  <si>
    <t>0018616292</t>
  </si>
  <si>
    <t>0018645620</t>
  </si>
  <si>
    <t>0000835401</t>
  </si>
  <si>
    <t>P.PEP-000801-MAR</t>
  </si>
  <si>
    <t>P.PEP-000802-MAR</t>
  </si>
  <si>
    <t>P.PEP-000808-MAR</t>
  </si>
  <si>
    <t>P.PEP-000914-MAR</t>
  </si>
  <si>
    <t>0005118931</t>
  </si>
  <si>
    <t>0005119093</t>
  </si>
  <si>
    <t>0005119208</t>
  </si>
  <si>
    <t>0003055087</t>
  </si>
  <si>
    <t>P.PEP-000910-MAR</t>
  </si>
  <si>
    <t>0005262246</t>
  </si>
  <si>
    <t>827-244-24401</t>
  </si>
  <si>
    <t>P.PEP-000823-MAR</t>
  </si>
  <si>
    <t>827-122-12201, 827-242-24201, 827-244-24401, 827-249-24901</t>
  </si>
  <si>
    <t>P.PEP-000903-MAR</t>
  </si>
  <si>
    <t>0008336543</t>
  </si>
  <si>
    <t>827-122-12201, 827-242-24201, 827-244-24401, 827-249-24901, 827-326-32602</t>
  </si>
  <si>
    <t>P.PEP-000560-FEB</t>
  </si>
  <si>
    <t>P.PEP-000656-MAR</t>
  </si>
  <si>
    <t>0018536791</t>
  </si>
  <si>
    <t>P.PEP-000885-MAR</t>
  </si>
  <si>
    <t>0018564758</t>
  </si>
  <si>
    <t>0018615295</t>
  </si>
  <si>
    <t>0000835468</t>
  </si>
  <si>
    <t>0018645560</t>
  </si>
  <si>
    <t>P.PEP-000901-MAR</t>
  </si>
  <si>
    <t>P.PEP-000969-MAR</t>
  </si>
  <si>
    <t>P.PEP-001021-MAR</t>
  </si>
  <si>
    <t>P.PEP-000787-MAR</t>
  </si>
  <si>
    <t>P.PEP-000788-MAR</t>
  </si>
  <si>
    <t>P.PEP-000790-MAR</t>
  </si>
  <si>
    <t>0005118153</t>
  </si>
  <si>
    <t>0005118310</t>
  </si>
  <si>
    <t>0005118499</t>
  </si>
  <si>
    <t>P.PEP-000912-MAR</t>
  </si>
  <si>
    <t>0005262203</t>
  </si>
  <si>
    <t>P.PEP-000785-MAR</t>
  </si>
  <si>
    <t>0005118044</t>
  </si>
  <si>
    <t>P.PEP-000925-MAR</t>
  </si>
  <si>
    <t>0003053246</t>
  </si>
  <si>
    <t>P.PEP-000902-MAR</t>
  </si>
  <si>
    <t>0008336560</t>
  </si>
  <si>
    <t>P.PEP-000963-MAR</t>
  </si>
  <si>
    <t>P.PEP-001022-MAR</t>
  </si>
  <si>
    <t>0018645569</t>
  </si>
  <si>
    <t>0000835364</t>
  </si>
  <si>
    <t>P.PEP-000917-MAR</t>
  </si>
  <si>
    <t>P.PEP-000927-MAR</t>
  </si>
  <si>
    <t>0003054374</t>
  </si>
  <si>
    <t>0003055255</t>
  </si>
  <si>
    <t>P.PEP-000911-MAR</t>
  </si>
  <si>
    <t>0005262218</t>
  </si>
  <si>
    <t>P.PEP-000918-MAR</t>
  </si>
  <si>
    <t>0003054173</t>
  </si>
  <si>
    <t>P.PEP-000550-FEB</t>
  </si>
  <si>
    <t>P.PEP-000558-FEB</t>
  </si>
  <si>
    <t>0018452083</t>
  </si>
  <si>
    <t>0018482174</t>
  </si>
  <si>
    <t>0018536796</t>
  </si>
  <si>
    <t>0018564767</t>
  </si>
  <si>
    <t>P.PEP-000659-MAR</t>
  </si>
  <si>
    <t>P.PEP-000886-MAR</t>
  </si>
  <si>
    <t>P.PEP-000552-FEB</t>
  </si>
  <si>
    <t>0008101540</t>
  </si>
  <si>
    <t>827-122-12201, 827-249-24901</t>
  </si>
  <si>
    <t>BROCAL C/TAPA</t>
  </si>
  <si>
    <t>TUBO DE CONCRETO</t>
  </si>
  <si>
    <t>TABICON 9CM</t>
  </si>
  <si>
    <t>RENTA DE RETROEXCAVADORA POR (10 DIAS)</t>
  </si>
  <si>
    <t>DIA</t>
  </si>
  <si>
    <t>RENTA DE RETROEXCAVADORA (7 DIAS)</t>
  </si>
  <si>
    <t>FELIMON MENDOZA BARRIOS</t>
  </si>
  <si>
    <t>LLANTAS 235-75-R15 MICHELIN DEFENDER</t>
  </si>
  <si>
    <t>RECUPERACION TRAB PTA EXTER</t>
  </si>
  <si>
    <t>TELEFONOS DE MEXICO S.A.B. DE C.V.</t>
  </si>
  <si>
    <t>P.PEP-000541-FEB</t>
  </si>
  <si>
    <t>P.PEP-000556-FEB</t>
  </si>
  <si>
    <t>P.PEP-000655-MAR</t>
  </si>
  <si>
    <t>0018451905</t>
  </si>
  <si>
    <t>0018482117</t>
  </si>
  <si>
    <t>0018536740</t>
  </si>
  <si>
    <t>P.PEP-000690-MAR</t>
  </si>
  <si>
    <t>0008452575</t>
  </si>
  <si>
    <t>0008452583</t>
  </si>
  <si>
    <t>P.PEP-000691-MAR</t>
  </si>
  <si>
    <t>P.PEP-000795-MAR</t>
  </si>
  <si>
    <t>0005118639</t>
  </si>
  <si>
    <t>P.PEP-000799-MAR</t>
  </si>
  <si>
    <t>0005118820</t>
  </si>
  <si>
    <t>P.PEP-000694-MAR</t>
  </si>
  <si>
    <t>0008452599</t>
  </si>
  <si>
    <t>827-122-12201, 827-242-24201, 827-249-24901, 827-326-32602</t>
  </si>
  <si>
    <t>P.PEP-000540-FEB</t>
  </si>
  <si>
    <t>P.PEP-000555-FEB</t>
  </si>
  <si>
    <t>P.PEP-000666-MAR</t>
  </si>
  <si>
    <t>0018452014</t>
  </si>
  <si>
    <t>0018482127</t>
  </si>
  <si>
    <t>0018536754</t>
  </si>
  <si>
    <t>P.PEP-000878-MAR</t>
  </si>
  <si>
    <t>P.PEP-000893-MAR</t>
  </si>
  <si>
    <t>P.PEP-001026-MAR</t>
  </si>
  <si>
    <t>0018564686</t>
  </si>
  <si>
    <t>0018616202</t>
  </si>
  <si>
    <t>0018645493</t>
  </si>
  <si>
    <t>P.PEP-000821-MAR</t>
  </si>
  <si>
    <t>0005119960</t>
  </si>
  <si>
    <t>0005920872</t>
  </si>
  <si>
    <t>P.PEP-000829-MAR</t>
  </si>
  <si>
    <t>P.PEP-000822-MAR</t>
  </si>
  <si>
    <t>0005120062</t>
  </si>
  <si>
    <t>P.PEP-000693-MAR</t>
  </si>
  <si>
    <t>0008452593</t>
  </si>
  <si>
    <t>P.PEP-000561-FEB</t>
  </si>
  <si>
    <t>0000000002</t>
  </si>
  <si>
    <t>827-246-24601</t>
  </si>
  <si>
    <t>P.PEP-000692-MAR</t>
  </si>
  <si>
    <t>0008452588</t>
  </si>
  <si>
    <t>0003184961</t>
  </si>
  <si>
    <t>P.PEP-000695-MAR</t>
  </si>
  <si>
    <t>P.PEP-000906-MAR</t>
  </si>
  <si>
    <t>0005262164</t>
  </si>
  <si>
    <t>0005262133</t>
  </si>
  <si>
    <t>P.PEP-000907-MAR</t>
  </si>
  <si>
    <t>P.PEP-000908-MAR</t>
  </si>
  <si>
    <t>0005260295</t>
  </si>
  <si>
    <t>0005262036</t>
  </si>
  <si>
    <t>P.PEP-000909-MAR</t>
  </si>
  <si>
    <t>827-355-35501</t>
  </si>
  <si>
    <t>827-246-24601, 827-249-24901, 827-355-35501</t>
  </si>
  <si>
    <t>ING. CARLOS HERRERA TELLO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</si>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</sst>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Pts&quot;_-;\-* #,##0.00\ &quot;Pts&quot;_-;_-* &quot;-&quot;??\ &quot;Pts&quot;_-;_-@_-"/>
    <numFmt numFmtId="165" formatCode="&quot;$&quot;#,##0.00"/>
    <numFmt numFmtId="166" formatCode="[$$-80A]#,##0.00"/>
    <numFmt numFmtId="167" formatCode="_-* #,##0.00\ [$€]_-;\-* #,##0.00\ [$€]_-;_-* &quot;-&quot;??\ [$€]_-;_-@_-"/>
    <numFmt numFmtId="168" formatCode="[$-C0A]d\-mmm\-yy;@"/>
    <numFmt numFmtId="169" formatCode="000"/>
  </numFmts>
  <fonts count="3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u/>
      <sz val="1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8"/>
      <color indexed="8"/>
      <name val="Arial Narrow"/>
      <family val="2"/>
    </font>
    <font>
      <u/>
      <sz val="9.35"/>
      <color theme="10"/>
      <name val="Calibri"/>
      <family val="2"/>
    </font>
    <font>
      <u/>
      <sz val="9.35"/>
      <color theme="10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25"/>
        <bgColor indexed="25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4" fillId="3" borderId="1" applyNumberFormat="0" applyAlignment="0" applyProtection="0"/>
    <xf numFmtId="0" fontId="5" fillId="4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4" borderId="0" applyNumberFormat="0" applyBorder="0" applyAlignment="0" applyProtection="0"/>
    <xf numFmtId="0" fontId="9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1" fillId="16" borderId="1" applyNumberFormat="0" applyAlignment="0" applyProtection="0"/>
    <xf numFmtId="167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2" fillId="18" borderId="0" applyNumberFormat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11" borderId="4" applyNumberFormat="0" applyFont="0" applyAlignment="0" applyProtection="0"/>
    <xf numFmtId="0" fontId="14" fillId="3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8" fillId="0" borderId="9" applyNumberFormat="0" applyFill="0" applyAlignment="0" applyProtection="0"/>
  </cellStyleXfs>
  <cellXfs count="93">
    <xf numFmtId="0" fontId="0" fillId="0" borderId="0" xfId="0"/>
    <xf numFmtId="0" fontId="1" fillId="0" borderId="0" xfId="1"/>
    <xf numFmtId="0" fontId="25" fillId="0" borderId="0" xfId="36" applyFont="1" applyAlignment="1" applyProtection="1"/>
    <xf numFmtId="0" fontId="19" fillId="0" borderId="0" xfId="36" applyFont="1" applyAlignment="1" applyProtection="1"/>
    <xf numFmtId="0" fontId="20" fillId="0" borderId="0" xfId="44" applyFont="1" applyBorder="1" applyAlignment="1">
      <alignment horizontal="center"/>
    </xf>
    <xf numFmtId="0" fontId="21" fillId="0" borderId="0" xfId="44" applyFont="1" applyAlignment="1"/>
    <xf numFmtId="0" fontId="26" fillId="0" borderId="0" xfId="1" applyFont="1" applyBorder="1" applyAlignment="1">
      <alignment horizontal="center"/>
    </xf>
    <xf numFmtId="0" fontId="27" fillId="0" borderId="0" xfId="1" applyFont="1" applyBorder="1"/>
    <xf numFmtId="169" fontId="21" fillId="0" borderId="0" xfId="44" applyNumberFormat="1" applyFont="1" applyFill="1" applyAlignment="1">
      <alignment horizontal="center" vertical="center" wrapText="1"/>
    </xf>
    <xf numFmtId="0" fontId="22" fillId="0" borderId="0" xfId="44" applyFont="1"/>
    <xf numFmtId="0" fontId="22" fillId="0" borderId="0" xfId="44" applyFont="1" applyAlignment="1">
      <alignment horizontal="center"/>
    </xf>
    <xf numFmtId="169" fontId="22" fillId="0" borderId="0" xfId="44" applyNumberFormat="1" applyFont="1" applyAlignment="1">
      <alignment horizontal="center" vertical="center"/>
    </xf>
    <xf numFmtId="168" fontId="22" fillId="0" borderId="0" xfId="44" applyNumberFormat="1" applyFont="1" applyAlignment="1">
      <alignment horizontal="center"/>
    </xf>
    <xf numFmtId="4" fontId="22" fillId="0" borderId="0" xfId="44" applyNumberFormat="1" applyFont="1"/>
    <xf numFmtId="0" fontId="28" fillId="0" borderId="0" xfId="1" applyFont="1"/>
    <xf numFmtId="0" fontId="29" fillId="0" borderId="0" xfId="1" applyFont="1" applyAlignment="1">
      <alignment horizontal="center"/>
    </xf>
    <xf numFmtId="0" fontId="31" fillId="0" borderId="0" xfId="1" applyFont="1"/>
    <xf numFmtId="0" fontId="21" fillId="0" borderId="0" xfId="44" applyFont="1" applyBorder="1" applyAlignment="1">
      <alignment horizontal="center"/>
    </xf>
    <xf numFmtId="0" fontId="21" fillId="3" borderId="10" xfId="44" applyFont="1" applyFill="1" applyBorder="1" applyAlignment="1">
      <alignment horizontal="center" vertical="center" wrapText="1"/>
    </xf>
    <xf numFmtId="169" fontId="21" fillId="3" borderId="10" xfId="44" applyNumberFormat="1" applyFont="1" applyFill="1" applyBorder="1" applyAlignment="1">
      <alignment horizontal="center" vertical="center" wrapText="1"/>
    </xf>
    <xf numFmtId="168" fontId="21" fillId="3" borderId="10" xfId="44" applyNumberFormat="1" applyFont="1" applyFill="1" applyBorder="1" applyAlignment="1">
      <alignment horizontal="center" vertical="center" wrapText="1"/>
    </xf>
    <xf numFmtId="4" fontId="21" fillId="3" borderId="10" xfId="44" applyNumberFormat="1" applyFont="1" applyFill="1" applyBorder="1" applyAlignment="1">
      <alignment horizontal="center" vertical="center" wrapText="1"/>
    </xf>
    <xf numFmtId="0" fontId="31" fillId="0" borderId="0" xfId="1" applyFont="1" applyAlignment="1"/>
    <xf numFmtId="49" fontId="20" fillId="0" borderId="10" xfId="44" applyNumberFormat="1" applyFont="1" applyBorder="1" applyAlignment="1">
      <alignment horizontal="center" vertical="center"/>
    </xf>
    <xf numFmtId="168" fontId="20" fillId="0" borderId="10" xfId="44" applyNumberFormat="1" applyFont="1" applyBorder="1" applyAlignment="1">
      <alignment horizontal="center" vertical="center"/>
    </xf>
    <xf numFmtId="169" fontId="20" fillId="0" borderId="10" xfId="44" applyNumberFormat="1" applyFont="1" applyBorder="1" applyAlignment="1">
      <alignment horizontal="center" vertical="center"/>
    </xf>
    <xf numFmtId="0" fontId="20" fillId="0" borderId="10" xfId="44" applyFont="1" applyBorder="1" applyAlignment="1">
      <alignment vertical="center"/>
    </xf>
    <xf numFmtId="0" fontId="20" fillId="0" borderId="10" xfId="44" applyFont="1" applyBorder="1" applyAlignment="1">
      <alignment horizontal="center" vertical="center"/>
    </xf>
    <xf numFmtId="166" fontId="20" fillId="0" borderId="10" xfId="41" applyNumberFormat="1" applyFont="1" applyBorder="1" applyAlignment="1">
      <alignment vertical="center"/>
    </xf>
    <xf numFmtId="165" fontId="20" fillId="0" borderId="10" xfId="44" applyNumberFormat="1" applyFont="1" applyBorder="1" applyAlignment="1">
      <alignment horizontal="center" vertical="center"/>
    </xf>
    <xf numFmtId="49" fontId="20" fillId="0" borderId="10" xfId="44" applyNumberFormat="1" applyFont="1" applyFill="1" applyBorder="1" applyAlignment="1">
      <alignment horizontal="center" vertical="center"/>
    </xf>
    <xf numFmtId="1" fontId="20" fillId="0" borderId="10" xfId="44" applyNumberFormat="1" applyFont="1" applyBorder="1"/>
    <xf numFmtId="0" fontId="20" fillId="0" borderId="10" xfId="44" applyFont="1" applyBorder="1" applyAlignment="1">
      <alignment vertical="center" wrapText="1"/>
    </xf>
    <xf numFmtId="0" fontId="32" fillId="0" borderId="0" xfId="1" applyFont="1"/>
    <xf numFmtId="0" fontId="32" fillId="0" borderId="11" xfId="1" applyFont="1" applyBorder="1"/>
    <xf numFmtId="0" fontId="32" fillId="0" borderId="0" xfId="1" applyFont="1" applyAlignment="1">
      <alignment horizontal="center"/>
    </xf>
    <xf numFmtId="0" fontId="20" fillId="0" borderId="10" xfId="44" applyNumberFormat="1" applyFont="1" applyBorder="1" applyAlignment="1">
      <alignment horizontal="center" vertical="center"/>
    </xf>
    <xf numFmtId="0" fontId="20" fillId="0" borderId="10" xfId="44" applyNumberFormat="1" applyFont="1" applyBorder="1"/>
    <xf numFmtId="0" fontId="26" fillId="0" borderId="0" xfId="1" applyFont="1"/>
    <xf numFmtId="0" fontId="26" fillId="0" borderId="0" xfId="1" applyFont="1" applyBorder="1" applyAlignment="1">
      <alignment horizontal="center" vertical="center"/>
    </xf>
    <xf numFmtId="0" fontId="20" fillId="3" borderId="10" xfId="44" applyFont="1" applyFill="1" applyBorder="1" applyAlignment="1">
      <alignment horizontal="center" vertical="center" wrapText="1"/>
    </xf>
    <xf numFmtId="0" fontId="32" fillId="0" borderId="10" xfId="1" quotePrefix="1" applyFont="1" applyBorder="1" applyAlignment="1">
      <alignment horizontal="center"/>
    </xf>
    <xf numFmtId="0" fontId="32" fillId="0" borderId="10" xfId="1" applyFont="1" applyBorder="1" applyAlignment="1">
      <alignment horizontal="center"/>
    </xf>
    <xf numFmtId="14" fontId="32" fillId="0" borderId="10" xfId="1" applyNumberFormat="1" applyFont="1" applyBorder="1" applyAlignment="1">
      <alignment horizontal="center"/>
    </xf>
    <xf numFmtId="0" fontId="24" fillId="0" borderId="0" xfId="36" applyAlignment="1" applyProtection="1"/>
    <xf numFmtId="0" fontId="20" fillId="0" borderId="10" xfId="44" applyFont="1" applyBorder="1" applyAlignment="1">
      <alignment horizontal="left" vertical="center" wrapText="1"/>
    </xf>
    <xf numFmtId="0" fontId="20" fillId="0" borderId="10" xfId="44" applyNumberFormat="1" applyFont="1" applyBorder="1" applyAlignment="1">
      <alignment horizontal="left" vertical="center" wrapText="1"/>
    </xf>
    <xf numFmtId="169" fontId="20" fillId="3" borderId="10" xfId="44" applyNumberFormat="1" applyFont="1" applyFill="1" applyBorder="1" applyAlignment="1">
      <alignment horizontal="center" vertical="center" wrapText="1"/>
    </xf>
    <xf numFmtId="168" fontId="20" fillId="3" borderId="10" xfId="44" applyNumberFormat="1" applyFont="1" applyFill="1" applyBorder="1" applyAlignment="1">
      <alignment horizontal="center" vertical="center" wrapText="1"/>
    </xf>
    <xf numFmtId="0" fontId="20" fillId="3" borderId="10" xfId="44" applyFont="1" applyFill="1" applyBorder="1" applyAlignment="1">
      <alignment horizontal="left" vertical="center" wrapText="1"/>
    </xf>
    <xf numFmtId="44" fontId="20" fillId="3" borderId="10" xfId="40" applyFont="1" applyFill="1" applyBorder="1" applyAlignment="1">
      <alignment horizontal="center" vertical="center" wrapText="1"/>
    </xf>
    <xf numFmtId="44" fontId="20" fillId="0" borderId="10" xfId="40" applyFont="1" applyBorder="1" applyAlignment="1">
      <alignment vertical="center"/>
    </xf>
    <xf numFmtId="49" fontId="32" fillId="0" borderId="11" xfId="1" applyNumberFormat="1" applyFont="1" applyBorder="1" applyAlignment="1">
      <alignment horizontal="center"/>
    </xf>
    <xf numFmtId="0" fontId="30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0" fontId="32" fillId="0" borderId="0" xfId="1" applyFont="1" applyAlignment="1">
      <alignment horizontal="left" vertical="center"/>
    </xf>
    <xf numFmtId="49" fontId="32" fillId="0" borderId="11" xfId="1" applyNumberFormat="1" applyFont="1" applyBorder="1" applyAlignment="1">
      <alignment horizontal="center"/>
    </xf>
    <xf numFmtId="0" fontId="30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3" fontId="20" fillId="3" borderId="10" xfId="44" applyNumberFormat="1" applyFont="1" applyFill="1" applyBorder="1" applyAlignment="1">
      <alignment horizontal="center" vertical="center" wrapText="1"/>
    </xf>
    <xf numFmtId="3" fontId="20" fillId="0" borderId="10" xfId="44" applyNumberFormat="1" applyFont="1" applyBorder="1" applyAlignment="1">
      <alignment horizontal="center" vertical="center"/>
    </xf>
    <xf numFmtId="49" fontId="32" fillId="0" borderId="11" xfId="1" applyNumberFormat="1" applyFont="1" applyBorder="1" applyAlignment="1">
      <alignment horizontal="center"/>
    </xf>
    <xf numFmtId="0" fontId="30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49" fontId="32" fillId="0" borderId="11" xfId="1" applyNumberFormat="1" applyFont="1" applyBorder="1" applyAlignment="1">
      <alignment horizontal="center"/>
    </xf>
    <xf numFmtId="0" fontId="30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49" fontId="32" fillId="0" borderId="11" xfId="1" applyNumberFormat="1" applyFont="1" applyBorder="1" applyAlignment="1">
      <alignment horizontal="center"/>
    </xf>
    <xf numFmtId="0" fontId="32" fillId="0" borderId="10" xfId="0" quotePrefix="1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14" fontId="32" fillId="0" borderId="10" xfId="0" applyNumberFormat="1" applyFont="1" applyBorder="1" applyAlignment="1">
      <alignment horizontal="center"/>
    </xf>
    <xf numFmtId="0" fontId="32" fillId="0" borderId="10" xfId="1" applyFont="1" applyBorder="1" applyAlignment="1">
      <alignment horizontal="center" vertical="center"/>
    </xf>
    <xf numFmtId="0" fontId="32" fillId="0" borderId="10" xfId="0" quotePrefix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14" fontId="32" fillId="0" borderId="10" xfId="0" applyNumberFormat="1" applyFont="1" applyBorder="1" applyAlignment="1">
      <alignment horizontal="center" vertical="center"/>
    </xf>
    <xf numFmtId="0" fontId="30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0" fontId="26" fillId="0" borderId="0" xfId="1" applyFont="1" applyBorder="1" applyAlignment="1">
      <alignment horizontal="center" vertical="center" wrapText="1"/>
    </xf>
    <xf numFmtId="49" fontId="32" fillId="0" borderId="0" xfId="1" applyNumberFormat="1" applyFont="1" applyBorder="1" applyAlignment="1">
      <alignment vertical="top" wrapText="1"/>
    </xf>
    <xf numFmtId="0" fontId="33" fillId="0" borderId="0" xfId="1" applyFont="1" applyAlignment="1">
      <alignment horizontal="center"/>
    </xf>
    <xf numFmtId="0" fontId="21" fillId="0" borderId="0" xfId="44" applyFont="1" applyFill="1" applyAlignment="1">
      <alignment horizontal="center" wrapText="1"/>
    </xf>
    <xf numFmtId="49" fontId="20" fillId="0" borderId="11" xfId="44" applyNumberFormat="1" applyFont="1" applyFill="1" applyBorder="1" applyAlignment="1">
      <alignment horizontal="center"/>
    </xf>
    <xf numFmtId="49" fontId="20" fillId="0" borderId="0" xfId="44" applyNumberFormat="1" applyFont="1" applyFill="1" applyBorder="1" applyAlignment="1">
      <alignment horizontal="left" vertical="center"/>
    </xf>
    <xf numFmtId="49" fontId="32" fillId="0" borderId="11" xfId="1" applyNumberFormat="1" applyFont="1" applyBorder="1" applyAlignment="1">
      <alignment horizontal="center"/>
    </xf>
    <xf numFmtId="0" fontId="32" fillId="0" borderId="12" xfId="1" applyFont="1" applyBorder="1" applyAlignment="1">
      <alignment horizontal="center"/>
    </xf>
    <xf numFmtId="49" fontId="32" fillId="0" borderId="12" xfId="1" applyNumberFormat="1" applyFont="1" applyBorder="1" applyAlignment="1">
      <alignment horizontal="center" vertical="top" wrapText="1"/>
    </xf>
    <xf numFmtId="0" fontId="30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0" fontId="26" fillId="0" borderId="0" xfId="1" applyFont="1" applyBorder="1" applyAlignment="1">
      <alignment horizontal="center" vertical="center" wrapText="1"/>
    </xf>
    <xf numFmtId="0" fontId="21" fillId="0" borderId="0" xfId="36" applyFont="1" applyAlignment="1" applyProtection="1">
      <alignment horizontal="center"/>
    </xf>
    <xf numFmtId="0" fontId="27" fillId="0" borderId="0" xfId="1" applyFont="1" applyAlignment="1">
      <alignment horizontal="center" wrapText="1"/>
    </xf>
  </cellXfs>
  <cellStyles count="56">
    <cellStyle name="Buena 2" xfId="2"/>
    <cellStyle name="Cálculo 2" xfId="3"/>
    <cellStyle name="Celda de comprobación 2" xfId="4"/>
    <cellStyle name="Celda vinculada 2" xfId="5"/>
    <cellStyle name="Encabezado 4 2" xfId="6"/>
    <cellStyle name="Énfasis 1" xfId="7"/>
    <cellStyle name="Énfasis 2" xfId="8"/>
    <cellStyle name="Énfasis 3" xfId="9"/>
    <cellStyle name="Énfasis1 - 20%" xfId="10"/>
    <cellStyle name="Énfasis1 - 40%" xfId="11"/>
    <cellStyle name="Énfasis1 - 60%" xfId="12"/>
    <cellStyle name="Énfasis1 2" xfId="13"/>
    <cellStyle name="Énfasis2 - 20%" xfId="14"/>
    <cellStyle name="Énfasis2 - 40%" xfId="15"/>
    <cellStyle name="Énfasis2 - 60%" xfId="16"/>
    <cellStyle name="Énfasis2 2" xfId="17"/>
    <cellStyle name="Énfasis3 - 20%" xfId="18"/>
    <cellStyle name="Énfasis3 - 40%" xfId="19"/>
    <cellStyle name="Énfasis3 - 60%" xfId="20"/>
    <cellStyle name="Énfasis3 2" xfId="21"/>
    <cellStyle name="Énfasis4 - 20%" xfId="22"/>
    <cellStyle name="Énfasis4 - 40%" xfId="23"/>
    <cellStyle name="Énfasis4 - 60%" xfId="24"/>
    <cellStyle name="Énfasis4 2" xfId="25"/>
    <cellStyle name="Énfasis5 - 20%" xfId="26"/>
    <cellStyle name="Énfasis5 - 40%" xfId="27"/>
    <cellStyle name="Énfasis5 - 60%" xfId="28"/>
    <cellStyle name="Énfasis5 2" xfId="29"/>
    <cellStyle name="Énfasis6 - 20%" xfId="30"/>
    <cellStyle name="Énfasis6 - 40%" xfId="31"/>
    <cellStyle name="Énfasis6 - 60%" xfId="32"/>
    <cellStyle name="Énfasis6 2" xfId="33"/>
    <cellStyle name="Entrada 2" xfId="34"/>
    <cellStyle name="Euro" xfId="35"/>
    <cellStyle name="Hipervínculo" xfId="36" builtinId="8"/>
    <cellStyle name="Incorrecto 2" xfId="37"/>
    <cellStyle name="Millares 10 10" xfId="39"/>
    <cellStyle name="Millares 2" xfId="38"/>
    <cellStyle name="Moneda 2" xfId="41"/>
    <cellStyle name="Moneda 3" xfId="42"/>
    <cellStyle name="Moneda 4" xfId="40"/>
    <cellStyle name="Neutral 2" xfId="43"/>
    <cellStyle name="Normal" xfId="0" builtinId="0"/>
    <cellStyle name="Normal 2" xfId="44"/>
    <cellStyle name="Normal 2 2" xfId="45"/>
    <cellStyle name="Normal 3" xfId="1"/>
    <cellStyle name="Normal 6" xfId="46"/>
    <cellStyle name="Normal 7" xfId="47"/>
    <cellStyle name="Notas 2" xfId="48"/>
    <cellStyle name="Salida 2" xfId="49"/>
    <cellStyle name="Texto de advertencia 2" xfId="50"/>
    <cellStyle name="Título 1 2" xfId="51"/>
    <cellStyle name="Título 2 2" xfId="52"/>
    <cellStyle name="Título 3 2" xfId="53"/>
    <cellStyle name="Título de hoja" xfId="54"/>
    <cellStyle name="Total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13</xdr:col>
      <xdr:colOff>0</xdr:colOff>
      <xdr:row>4</xdr:row>
      <xdr:rowOff>7620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0" y="7620"/>
          <a:ext cx="1235964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13</xdr:col>
      <xdr:colOff>0</xdr:colOff>
      <xdr:row>4</xdr:row>
      <xdr:rowOff>7620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0" y="7620"/>
          <a:ext cx="12542520" cy="8382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13</xdr:col>
      <xdr:colOff>0</xdr:colOff>
      <xdr:row>4</xdr:row>
      <xdr:rowOff>7620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0" y="7620"/>
          <a:ext cx="12542520" cy="84582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13</xdr:col>
      <xdr:colOff>0</xdr:colOff>
      <xdr:row>4</xdr:row>
      <xdr:rowOff>7620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0" y="7620"/>
          <a:ext cx="1235964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13</xdr:col>
      <xdr:colOff>0</xdr:colOff>
      <xdr:row>4</xdr:row>
      <xdr:rowOff>7620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0" y="7620"/>
          <a:ext cx="1235964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13</xdr:col>
      <xdr:colOff>0</xdr:colOff>
      <xdr:row>4</xdr:row>
      <xdr:rowOff>7620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0" y="7620"/>
          <a:ext cx="12839700" cy="82296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13</xdr:col>
      <xdr:colOff>0</xdr:colOff>
      <xdr:row>5</xdr:row>
      <xdr:rowOff>7620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0" y="7620"/>
          <a:ext cx="12542520" cy="11430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13</xdr:col>
      <xdr:colOff>0</xdr:colOff>
      <xdr:row>4</xdr:row>
      <xdr:rowOff>7620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0" y="7620"/>
          <a:ext cx="1256538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13</xdr:col>
      <xdr:colOff>0</xdr:colOff>
      <xdr:row>4</xdr:row>
      <xdr:rowOff>7620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0" y="7620"/>
          <a:ext cx="1282446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13</xdr:col>
      <xdr:colOff>0</xdr:colOff>
      <xdr:row>4</xdr:row>
      <xdr:rowOff>7620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0" y="7620"/>
          <a:ext cx="1279398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13</xdr:col>
      <xdr:colOff>0</xdr:colOff>
      <xdr:row>4</xdr:row>
      <xdr:rowOff>7620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0" y="7620"/>
          <a:ext cx="1235964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13</xdr:col>
      <xdr:colOff>0</xdr:colOff>
      <xdr:row>4</xdr:row>
      <xdr:rowOff>7620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0" y="7620"/>
          <a:ext cx="1254252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13</xdr:col>
      <xdr:colOff>0</xdr:colOff>
      <xdr:row>4</xdr:row>
      <xdr:rowOff>7620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0" y="7620"/>
          <a:ext cx="12542520" cy="8382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13</xdr:col>
      <xdr:colOff>0</xdr:colOff>
      <xdr:row>4</xdr:row>
      <xdr:rowOff>7620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0" y="7620"/>
          <a:ext cx="1254252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13</xdr:col>
      <xdr:colOff>0</xdr:colOff>
      <xdr:row>4</xdr:row>
      <xdr:rowOff>7620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0" y="7620"/>
          <a:ext cx="12542520" cy="8763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13</xdr:col>
      <xdr:colOff>0</xdr:colOff>
      <xdr:row>4</xdr:row>
      <xdr:rowOff>7620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0" y="7620"/>
          <a:ext cx="1235964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13</xdr:col>
      <xdr:colOff>0</xdr:colOff>
      <xdr:row>4</xdr:row>
      <xdr:rowOff>7620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0" y="7620"/>
          <a:ext cx="1254252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13</xdr:col>
      <xdr:colOff>0</xdr:colOff>
      <xdr:row>4</xdr:row>
      <xdr:rowOff>7620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0" y="7620"/>
          <a:ext cx="12542520" cy="78486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..\..\..\Documents%20and%20Settings\Usuario\Mis%20documentos\Downloads\CAPITALIZABLE.xlsx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..\..\..\..\Documents%20and%20Settings\Usuario\Mis%20documentos\Downloads\CAPITALIZABLE.xls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..\..\..\..\Documents%20and%20Settings\Usuario\Mis%20documentos\Downloads\CAPITALIZABLE.xlsx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..\..\..\..\Documents%20and%20Settings\Usuario\Mis%20documentos\Downloads\CAPITALIZABLE.xlsx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..\..\..\..\Documents%20and%20Settings\Usuario\Mis%20documentos\Downloads\CAPITALIZABLE.xlsx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..\..\..\..\Documents%20and%20Settings\Usuario\Mis%20documentos\Downloads\CAPITALIZABLE.xlsx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..\..\..\..\Documents%20and%20Settings\Usuario\Mis%20documentos\Downloads\CAPITALIZABLE.xlsx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..\..\..\..\Documents%20and%20Settings\Usuario\Mis%20documentos\Downloads\CAPITALIZABLE.xlsx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..\..\..\..\Documents%20and%20Settings\Usuario\Mis%20documentos\Downloads\CAPITALIZABLE.xlsx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..\..\..\..\Documents%20and%20Settings\Usuario\Mis%20documentos\Downloads\CAPITALIZABLE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\..\..\..\Documents%20and%20Settings\Usuario\Mis%20documentos\Downloads\CAPITALIZABLE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\..\..\..\Documents%20and%20Settings\Usuario\Mis%20documentos\Downloads\CAPITALIZABLE.xls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..\..\..\..\Documents%20and%20Settings\Usuario\Mis%20documentos\Downloads\CAPITALIZABLE.xls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\..\..\..\Documents%20and%20Settings\Usuario\Mis%20documentos\Downloads\CAPITALIZABLE.xls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..\..\..\..\Documents%20and%20Settings\Usuario\Mis%20documentos\Downloads\CAPITALIZABLE.xls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\..\..\..\Documents%20and%20Settings\Usuario\Mis%20documentos\Downloads\CAPITALIZABLE.xls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..\..\..\..\Documents%20and%20Settings\Usuario\Mis%20documentos\Downloads\CAPITALIZABLE.xls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..\..\..\..\Documents%20and%20Settings\Usuario\Mis%20documentos\Downloads\CAPITALIZABL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A13" workbookViewId="0">
      <selection activeCell="B35" sqref="B35"/>
    </sheetView>
  </sheetViews>
  <sheetFormatPr baseColWidth="10" defaultRowHeight="13.8" x14ac:dyDescent="0.25"/>
  <cols>
    <col min="7" max="7" width="15.5" bestFit="1" customWidth="1"/>
    <col min="8" max="8" width="23.5" bestFit="1" customWidth="1"/>
  </cols>
  <sheetData>
    <row r="1" spans="1:13" ht="18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8" x14ac:dyDescent="0.3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8" x14ac:dyDescent="0.3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18" x14ac:dyDescent="0.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18" x14ac:dyDescent="0.35">
      <c r="A5" s="66" t="s">
        <v>0</v>
      </c>
      <c r="B5" s="38" t="s">
        <v>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ht="18" x14ac:dyDescent="0.35">
      <c r="A6" s="16"/>
      <c r="B6" s="16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3" ht="15.6" x14ac:dyDescent="0.3">
      <c r="A7" s="89" t="s">
        <v>30</v>
      </c>
      <c r="B7" s="89"/>
      <c r="C7" s="22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23.4" x14ac:dyDescent="0.45">
      <c r="A8" s="2"/>
      <c r="B8" s="1"/>
      <c r="C8" s="1"/>
      <c r="D8" s="1"/>
      <c r="E8" s="1"/>
      <c r="F8" s="1"/>
      <c r="G8" s="1"/>
      <c r="H8" s="1"/>
      <c r="I8" s="1"/>
      <c r="J8" s="1"/>
      <c r="K8" s="3"/>
      <c r="L8" s="3"/>
      <c r="M8" s="3"/>
    </row>
    <row r="9" spans="1:13" ht="14.4" x14ac:dyDescent="0.3">
      <c r="A9" s="90" t="s">
        <v>2</v>
      </c>
      <c r="B9" s="90"/>
      <c r="C9" s="90"/>
      <c r="D9" s="39" t="s">
        <v>3</v>
      </c>
      <c r="F9" s="4"/>
      <c r="G9" s="91" t="s">
        <v>5</v>
      </c>
      <c r="H9" s="91"/>
      <c r="I9" s="17" t="s">
        <v>4</v>
      </c>
      <c r="J9" s="1"/>
      <c r="K9" s="5"/>
      <c r="L9" s="92"/>
      <c r="M9" s="92"/>
    </row>
    <row r="10" spans="1:13" ht="14.4" x14ac:dyDescent="0.3">
      <c r="A10" s="90"/>
      <c r="B10" s="90"/>
      <c r="C10" s="90"/>
      <c r="D10" s="6" t="s">
        <v>6</v>
      </c>
      <c r="E10" s="17" t="s">
        <v>4</v>
      </c>
      <c r="F10" s="4"/>
      <c r="G10" s="89" t="s">
        <v>7</v>
      </c>
      <c r="H10" s="89"/>
      <c r="I10" s="4"/>
      <c r="J10" s="1"/>
      <c r="K10" s="1"/>
      <c r="L10" s="7"/>
      <c r="M10" s="7"/>
    </row>
    <row r="11" spans="1:13" x14ac:dyDescent="0.25">
      <c r="A11" s="82" t="s">
        <v>8</v>
      </c>
      <c r="B11" s="82"/>
      <c r="C11" s="83" t="s">
        <v>165</v>
      </c>
      <c r="D11" s="83"/>
      <c r="E11" s="83"/>
      <c r="F11" s="83"/>
      <c r="G11" s="83"/>
      <c r="H11" s="8" t="s">
        <v>9</v>
      </c>
      <c r="I11" s="84" t="s">
        <v>175</v>
      </c>
      <c r="J11" s="84"/>
      <c r="K11" s="84"/>
      <c r="L11" s="84"/>
      <c r="M11" s="84"/>
    </row>
    <row r="12" spans="1:13" ht="14.4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0.799999999999997" x14ac:dyDescent="0.25">
      <c r="A13" s="18" t="s">
        <v>10</v>
      </c>
      <c r="B13" s="18" t="s">
        <v>11</v>
      </c>
      <c r="C13" s="18" t="s">
        <v>12</v>
      </c>
      <c r="D13" s="19" t="s">
        <v>13</v>
      </c>
      <c r="E13" s="20" t="s">
        <v>14</v>
      </c>
      <c r="F13" s="20" t="s">
        <v>15</v>
      </c>
      <c r="G13" s="18" t="s">
        <v>16</v>
      </c>
      <c r="H13" s="18" t="s">
        <v>17</v>
      </c>
      <c r="I13" s="18" t="s">
        <v>18</v>
      </c>
      <c r="J13" s="21" t="s">
        <v>19</v>
      </c>
      <c r="K13" s="18" t="s">
        <v>20</v>
      </c>
      <c r="L13" s="18" t="s">
        <v>21</v>
      </c>
      <c r="M13" s="18" t="s">
        <v>22</v>
      </c>
    </row>
    <row r="14" spans="1:13" ht="20.399999999999999" x14ac:dyDescent="0.25">
      <c r="A14" s="70" t="s">
        <v>173</v>
      </c>
      <c r="B14" s="71" t="s">
        <v>171</v>
      </c>
      <c r="C14" s="72">
        <v>43187</v>
      </c>
      <c r="D14" s="47"/>
      <c r="E14" s="48"/>
      <c r="F14" s="42" t="s">
        <v>175</v>
      </c>
      <c r="G14" s="26" t="s">
        <v>33</v>
      </c>
      <c r="H14" s="49" t="s">
        <v>164</v>
      </c>
      <c r="I14" s="40"/>
      <c r="J14" s="59"/>
      <c r="K14" s="50"/>
      <c r="L14" s="29">
        <f t="shared" ref="L14:L19" si="0">J14*K14*0.16</f>
        <v>0</v>
      </c>
      <c r="M14" s="28">
        <v>25250</v>
      </c>
    </row>
    <row r="15" spans="1:13" ht="20.399999999999999" x14ac:dyDescent="0.25">
      <c r="A15" s="70" t="s">
        <v>174</v>
      </c>
      <c r="B15" s="71" t="s">
        <v>172</v>
      </c>
      <c r="C15" s="72">
        <v>43182</v>
      </c>
      <c r="D15" s="47"/>
      <c r="E15" s="48"/>
      <c r="F15" s="42" t="s">
        <v>175</v>
      </c>
      <c r="G15" s="26" t="s">
        <v>33</v>
      </c>
      <c r="H15" s="49" t="s">
        <v>167</v>
      </c>
      <c r="I15" s="40"/>
      <c r="J15" s="59"/>
      <c r="K15" s="50"/>
      <c r="L15" s="29">
        <f t="shared" si="0"/>
        <v>0</v>
      </c>
      <c r="M15" s="28">
        <v>19300</v>
      </c>
    </row>
    <row r="16" spans="1:13" x14ac:dyDescent="0.25">
      <c r="A16" s="41"/>
      <c r="B16" s="42"/>
      <c r="C16" s="43"/>
      <c r="D16" s="36"/>
      <c r="E16" s="24"/>
      <c r="F16" s="42"/>
      <c r="G16" s="26"/>
      <c r="H16" s="46"/>
      <c r="I16" s="27"/>
      <c r="J16" s="60"/>
      <c r="K16" s="51"/>
      <c r="L16" s="29">
        <f t="shared" si="0"/>
        <v>0</v>
      </c>
      <c r="M16" s="28">
        <f t="shared" ref="M16:M19" si="1">J16*K16+L16</f>
        <v>0</v>
      </c>
    </row>
    <row r="17" spans="1:18" ht="14.4" x14ac:dyDescent="0.3">
      <c r="A17" s="41"/>
      <c r="B17" s="42"/>
      <c r="C17" s="43"/>
      <c r="D17" s="36"/>
      <c r="E17" s="24"/>
      <c r="F17" s="42"/>
      <c r="G17" s="26"/>
      <c r="H17" s="46"/>
      <c r="I17" s="27"/>
      <c r="J17" s="60"/>
      <c r="K17" s="51"/>
      <c r="L17" s="29">
        <f t="shared" si="0"/>
        <v>0</v>
      </c>
      <c r="M17" s="28">
        <f t="shared" si="1"/>
        <v>0</v>
      </c>
      <c r="N17" s="1"/>
      <c r="O17" s="1"/>
      <c r="P17" s="1"/>
      <c r="Q17" s="1"/>
    </row>
    <row r="18" spans="1:18" ht="14.4" x14ac:dyDescent="0.3">
      <c r="A18" s="30"/>
      <c r="B18" s="30"/>
      <c r="C18" s="24"/>
      <c r="D18" s="37"/>
      <c r="E18" s="24"/>
      <c r="F18" s="31"/>
      <c r="G18" s="26"/>
      <c r="H18" s="46"/>
      <c r="I18" s="27"/>
      <c r="J18" s="60"/>
      <c r="K18" s="51"/>
      <c r="L18" s="29">
        <f t="shared" si="0"/>
        <v>0</v>
      </c>
      <c r="M18" s="28">
        <f t="shared" si="1"/>
        <v>0</v>
      </c>
      <c r="N18" s="1"/>
      <c r="O18" s="1"/>
      <c r="P18" s="1"/>
      <c r="Q18" s="1"/>
    </row>
    <row r="19" spans="1:18" ht="14.4" x14ac:dyDescent="0.3">
      <c r="A19" s="30"/>
      <c r="B19" s="30"/>
      <c r="C19" s="24"/>
      <c r="D19" s="36"/>
      <c r="E19" s="24"/>
      <c r="F19" s="24"/>
      <c r="G19" s="26"/>
      <c r="H19" s="46"/>
      <c r="I19" s="27"/>
      <c r="J19" s="60"/>
      <c r="K19" s="51"/>
      <c r="L19" s="29">
        <f t="shared" si="0"/>
        <v>0</v>
      </c>
      <c r="M19" s="28">
        <f t="shared" si="1"/>
        <v>0</v>
      </c>
      <c r="N19" s="1"/>
      <c r="O19" s="1"/>
      <c r="P19" s="1"/>
      <c r="Q19" s="1"/>
    </row>
    <row r="20" spans="1:18" ht="14.4" x14ac:dyDescent="0.3">
      <c r="A20" s="23"/>
      <c r="B20" s="23"/>
      <c r="C20" s="23"/>
      <c r="D20" s="25"/>
      <c r="E20" s="24"/>
      <c r="F20" s="24"/>
      <c r="G20" s="26"/>
      <c r="H20" s="32"/>
      <c r="I20" s="27"/>
      <c r="J20" s="60"/>
      <c r="K20" s="28"/>
      <c r="L20" s="29"/>
      <c r="M20" s="28">
        <f>SUM(M14:M19)</f>
        <v>44550</v>
      </c>
      <c r="N20" s="1"/>
      <c r="O20" s="1"/>
      <c r="P20" s="1"/>
      <c r="Q20" s="1"/>
      <c r="R20" s="1"/>
    </row>
    <row r="21" spans="1:18" ht="14.4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4.4" x14ac:dyDescent="0.3">
      <c r="A22" s="38" t="s">
        <v>31</v>
      </c>
      <c r="B22" s="55" t="s">
        <v>166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4.4" x14ac:dyDescent="0.3">
      <c r="A23" s="16"/>
      <c r="B23" s="1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4.4" x14ac:dyDescent="0.3">
      <c r="A24" s="16"/>
      <c r="B24" s="14"/>
      <c r="C24" s="1"/>
      <c r="D24" s="4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4.4" x14ac:dyDescent="0.3">
      <c r="A25" s="16"/>
      <c r="B25" s="1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8" ht="14.4" x14ac:dyDescent="0.3">
      <c r="A26" s="16"/>
      <c r="B26" s="1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8" ht="14.4" x14ac:dyDescent="0.3">
      <c r="A27" s="16"/>
      <c r="B27" s="1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8" ht="14.4" x14ac:dyDescent="0.3">
      <c r="A28" s="16"/>
      <c r="B28" s="1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8" ht="14.4" x14ac:dyDescent="0.3">
      <c r="A29" s="16"/>
      <c r="B29" s="1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8" ht="14.4" x14ac:dyDescent="0.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1"/>
      <c r="O30" s="1"/>
      <c r="P30" s="1"/>
      <c r="Q30" s="1"/>
    </row>
    <row r="31" spans="1:18" x14ac:dyDescent="0.25">
      <c r="A31" s="85" t="s">
        <v>459</v>
      </c>
      <c r="B31" s="85"/>
      <c r="C31" s="85"/>
      <c r="D31" s="33"/>
      <c r="E31" s="85" t="s">
        <v>23</v>
      </c>
      <c r="F31" s="85"/>
      <c r="G31" s="33"/>
      <c r="H31" s="64" t="s">
        <v>24</v>
      </c>
      <c r="I31" s="33"/>
      <c r="J31" s="34"/>
      <c r="K31" s="64" t="s">
        <v>25</v>
      </c>
      <c r="L31" s="34"/>
      <c r="M31" s="33"/>
    </row>
    <row r="32" spans="1:18" ht="13.8" customHeight="1" x14ac:dyDescent="0.25">
      <c r="A32" s="87" t="s">
        <v>460</v>
      </c>
      <c r="B32" s="87"/>
      <c r="C32" s="87"/>
      <c r="D32" s="33"/>
      <c r="E32" s="86" t="s">
        <v>26</v>
      </c>
      <c r="F32" s="86"/>
      <c r="G32" s="33"/>
      <c r="H32" s="35" t="s">
        <v>27</v>
      </c>
      <c r="I32" s="33"/>
      <c r="J32" s="86" t="s">
        <v>28</v>
      </c>
      <c r="K32" s="86"/>
      <c r="L32" s="86"/>
      <c r="M32" s="33"/>
    </row>
    <row r="33" spans="1:13" ht="14.4" x14ac:dyDescent="0.3">
      <c r="A33" s="80"/>
      <c r="B33" s="80"/>
      <c r="C33" s="80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4.4" x14ac:dyDescent="0.3">
      <c r="A34" s="81" t="s">
        <v>29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</row>
  </sheetData>
  <mergeCells count="15">
    <mergeCell ref="A1:M1"/>
    <mergeCell ref="A7:B7"/>
    <mergeCell ref="A9:C10"/>
    <mergeCell ref="G9:H9"/>
    <mergeCell ref="L9:M9"/>
    <mergeCell ref="G10:H10"/>
    <mergeCell ref="A34:M34"/>
    <mergeCell ref="A11:B11"/>
    <mergeCell ref="C11:G11"/>
    <mergeCell ref="I11:M11"/>
    <mergeCell ref="A31:C31"/>
    <mergeCell ref="E31:F31"/>
    <mergeCell ref="E32:F32"/>
    <mergeCell ref="J32:L32"/>
    <mergeCell ref="A32:C32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90" orientation="landscape" r:id="rId2"/>
  <headerFooter>
    <oddFooter>Página &amp;P&amp;R&amp;A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16" workbookViewId="0">
      <selection activeCell="D38" sqref="D38"/>
    </sheetView>
  </sheetViews>
  <sheetFormatPr baseColWidth="10" defaultRowHeight="13.8" x14ac:dyDescent="0.25"/>
  <cols>
    <col min="7" max="7" width="17.8984375" bestFit="1" customWidth="1"/>
    <col min="8" max="8" width="23.5" bestFit="1" customWidth="1"/>
  </cols>
  <sheetData>
    <row r="1" spans="1:13" ht="18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8" x14ac:dyDescent="0.3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18" x14ac:dyDescent="0.3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12" customHeight="1" x14ac:dyDescent="0.3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18" x14ac:dyDescent="0.35">
      <c r="A5" s="54" t="s">
        <v>0</v>
      </c>
      <c r="B5" s="38" t="s">
        <v>1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6.6" customHeight="1" x14ac:dyDescent="0.35">
      <c r="A6" s="16"/>
      <c r="B6" s="16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ht="15.6" x14ac:dyDescent="0.3">
      <c r="A7" s="89" t="s">
        <v>30</v>
      </c>
      <c r="B7" s="89"/>
      <c r="C7" s="22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10.8" customHeight="1" x14ac:dyDescent="0.45">
      <c r="A8" s="2"/>
      <c r="B8" s="1"/>
      <c r="C8" s="1"/>
      <c r="D8" s="1"/>
      <c r="E8" s="1"/>
      <c r="F8" s="1"/>
      <c r="G8" s="1"/>
      <c r="H8" s="1"/>
      <c r="I8" s="1"/>
      <c r="J8" s="1"/>
      <c r="K8" s="3"/>
      <c r="L8" s="3"/>
      <c r="M8" s="3"/>
    </row>
    <row r="9" spans="1:13" ht="14.4" x14ac:dyDescent="0.3">
      <c r="A9" s="90" t="s">
        <v>2</v>
      </c>
      <c r="B9" s="90"/>
      <c r="C9" s="90"/>
      <c r="D9" s="39" t="s">
        <v>3</v>
      </c>
      <c r="F9" s="4"/>
      <c r="G9" s="91" t="s">
        <v>5</v>
      </c>
      <c r="H9" s="91"/>
      <c r="I9" s="17" t="s">
        <v>4</v>
      </c>
      <c r="J9" s="1"/>
      <c r="K9" s="5"/>
      <c r="L9" s="92"/>
      <c r="M9" s="92"/>
    </row>
    <row r="10" spans="1:13" ht="14.4" x14ac:dyDescent="0.3">
      <c r="A10" s="90"/>
      <c r="B10" s="90"/>
      <c r="C10" s="90"/>
      <c r="D10" s="6" t="s">
        <v>6</v>
      </c>
      <c r="E10" s="17" t="s">
        <v>4</v>
      </c>
      <c r="F10" s="4"/>
      <c r="G10" s="89" t="s">
        <v>7</v>
      </c>
      <c r="H10" s="89"/>
      <c r="I10" s="4"/>
      <c r="J10" s="1"/>
      <c r="K10" s="1"/>
      <c r="L10" s="7"/>
      <c r="M10" s="7"/>
    </row>
    <row r="11" spans="1:13" x14ac:dyDescent="0.25">
      <c r="A11" s="82" t="s">
        <v>8</v>
      </c>
      <c r="B11" s="82"/>
      <c r="C11" s="83" t="s">
        <v>54</v>
      </c>
      <c r="D11" s="83"/>
      <c r="E11" s="83"/>
      <c r="F11" s="83"/>
      <c r="G11" s="83"/>
      <c r="H11" s="8" t="s">
        <v>9</v>
      </c>
      <c r="I11" s="84" t="s">
        <v>306</v>
      </c>
      <c r="J11" s="84"/>
      <c r="K11" s="84"/>
      <c r="L11" s="84"/>
      <c r="M11" s="84"/>
    </row>
    <row r="12" spans="1:13" ht="6.6" customHeight="1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0.799999999999997" x14ac:dyDescent="0.25">
      <c r="A13" s="18" t="s">
        <v>10</v>
      </c>
      <c r="B13" s="18" t="s">
        <v>11</v>
      </c>
      <c r="C13" s="18" t="s">
        <v>12</v>
      </c>
      <c r="D13" s="19" t="s">
        <v>13</v>
      </c>
      <c r="E13" s="20" t="s">
        <v>14</v>
      </c>
      <c r="F13" s="20" t="s">
        <v>15</v>
      </c>
      <c r="G13" s="18" t="s">
        <v>16</v>
      </c>
      <c r="H13" s="18" t="s">
        <v>17</v>
      </c>
      <c r="I13" s="18" t="s">
        <v>18</v>
      </c>
      <c r="J13" s="21" t="s">
        <v>19</v>
      </c>
      <c r="K13" s="18" t="s">
        <v>20</v>
      </c>
      <c r="L13" s="18" t="s">
        <v>21</v>
      </c>
      <c r="M13" s="18" t="s">
        <v>22</v>
      </c>
    </row>
    <row r="14" spans="1:13" ht="20.399999999999999" x14ac:dyDescent="0.25">
      <c r="A14" s="70" t="s">
        <v>270</v>
      </c>
      <c r="B14" s="71" t="s">
        <v>268</v>
      </c>
      <c r="C14" s="72">
        <v>43154</v>
      </c>
      <c r="D14" s="47"/>
      <c r="E14" s="48"/>
      <c r="F14" s="42" t="s">
        <v>175</v>
      </c>
      <c r="G14" s="26" t="s">
        <v>33</v>
      </c>
      <c r="H14" s="49" t="s">
        <v>51</v>
      </c>
      <c r="I14" s="40"/>
      <c r="J14" s="59"/>
      <c r="K14" s="50"/>
      <c r="L14" s="29">
        <f t="shared" ref="L14:L23" si="0">J14*K14*0.16</f>
        <v>0</v>
      </c>
      <c r="M14" s="28">
        <v>7800</v>
      </c>
    </row>
    <row r="15" spans="1:13" ht="20.399999999999999" x14ac:dyDescent="0.25">
      <c r="A15" s="70" t="s">
        <v>271</v>
      </c>
      <c r="B15" s="71" t="s">
        <v>269</v>
      </c>
      <c r="C15" s="72">
        <v>43161</v>
      </c>
      <c r="D15" s="47"/>
      <c r="E15" s="48"/>
      <c r="F15" s="42" t="s">
        <v>175</v>
      </c>
      <c r="G15" s="26" t="s">
        <v>33</v>
      </c>
      <c r="H15" s="49" t="s">
        <v>82</v>
      </c>
      <c r="I15" s="40"/>
      <c r="J15" s="59"/>
      <c r="K15" s="50"/>
      <c r="L15" s="29">
        <f t="shared" si="0"/>
        <v>0</v>
      </c>
      <c r="M15" s="28">
        <v>15600</v>
      </c>
    </row>
    <row r="16" spans="1:13" x14ac:dyDescent="0.25">
      <c r="A16" s="70" t="s">
        <v>284</v>
      </c>
      <c r="B16" s="71" t="s">
        <v>283</v>
      </c>
      <c r="C16" s="72">
        <v>43172</v>
      </c>
      <c r="D16" s="47">
        <v>2018</v>
      </c>
      <c r="E16" s="48">
        <v>43164</v>
      </c>
      <c r="F16" s="42" t="s">
        <v>285</v>
      </c>
      <c r="G16" s="26" t="s">
        <v>85</v>
      </c>
      <c r="H16" s="49" t="s">
        <v>86</v>
      </c>
      <c r="I16" s="40" t="s">
        <v>80</v>
      </c>
      <c r="J16" s="59">
        <v>10</v>
      </c>
      <c r="K16" s="50">
        <v>125</v>
      </c>
      <c r="L16" s="29">
        <f t="shared" si="0"/>
        <v>200</v>
      </c>
      <c r="M16" s="28">
        <f t="shared" ref="M16:M19" si="1">J16*K16+L16</f>
        <v>1450</v>
      </c>
    </row>
    <row r="17" spans="1:17" x14ac:dyDescent="0.25">
      <c r="A17" s="70" t="s">
        <v>280</v>
      </c>
      <c r="B17" s="71" t="s">
        <v>279</v>
      </c>
      <c r="C17" s="72">
        <v>43172</v>
      </c>
      <c r="D17" s="47">
        <v>2017</v>
      </c>
      <c r="E17" s="48">
        <v>43164</v>
      </c>
      <c r="F17" s="42" t="s">
        <v>192</v>
      </c>
      <c r="G17" s="26" t="s">
        <v>85</v>
      </c>
      <c r="H17" s="49" t="s">
        <v>107</v>
      </c>
      <c r="I17" s="40" t="s">
        <v>94</v>
      </c>
      <c r="J17" s="59">
        <v>20</v>
      </c>
      <c r="K17" s="50">
        <v>161.63999999999999</v>
      </c>
      <c r="L17" s="29">
        <f t="shared" si="0"/>
        <v>517.24799999999993</v>
      </c>
      <c r="M17" s="28">
        <f t="shared" si="1"/>
        <v>3750.0479999999998</v>
      </c>
    </row>
    <row r="18" spans="1:17" x14ac:dyDescent="0.25">
      <c r="A18" s="70" t="s">
        <v>282</v>
      </c>
      <c r="B18" s="71" t="s">
        <v>281</v>
      </c>
      <c r="C18" s="72">
        <v>43172</v>
      </c>
      <c r="D18" s="36">
        <v>1997</v>
      </c>
      <c r="E18" s="24">
        <v>43159</v>
      </c>
      <c r="F18" s="42" t="s">
        <v>285</v>
      </c>
      <c r="G18" s="26" t="s">
        <v>85</v>
      </c>
      <c r="H18" s="45" t="s">
        <v>89</v>
      </c>
      <c r="I18" s="27" t="s">
        <v>91</v>
      </c>
      <c r="J18" s="60">
        <v>10</v>
      </c>
      <c r="K18" s="51">
        <v>29</v>
      </c>
      <c r="L18" s="29">
        <f t="shared" si="0"/>
        <v>46.4</v>
      </c>
      <c r="M18" s="28">
        <f t="shared" si="1"/>
        <v>336.4</v>
      </c>
    </row>
    <row r="19" spans="1:17" x14ac:dyDescent="0.25">
      <c r="A19" s="70" t="s">
        <v>282</v>
      </c>
      <c r="B19" s="71" t="s">
        <v>281</v>
      </c>
      <c r="C19" s="72">
        <v>43172</v>
      </c>
      <c r="D19" s="36">
        <v>1997</v>
      </c>
      <c r="E19" s="24">
        <v>43159</v>
      </c>
      <c r="F19" s="42" t="s">
        <v>285</v>
      </c>
      <c r="G19" s="26" t="s">
        <v>85</v>
      </c>
      <c r="H19" s="45" t="s">
        <v>112</v>
      </c>
      <c r="I19" s="27" t="s">
        <v>91</v>
      </c>
      <c r="J19" s="60">
        <v>30</v>
      </c>
      <c r="K19" s="51">
        <v>27</v>
      </c>
      <c r="L19" s="29">
        <f t="shared" si="0"/>
        <v>129.6</v>
      </c>
      <c r="M19" s="28">
        <f t="shared" si="1"/>
        <v>939.6</v>
      </c>
    </row>
    <row r="20" spans="1:17" ht="20.399999999999999" x14ac:dyDescent="0.25">
      <c r="A20" s="41"/>
      <c r="B20" s="71" t="s">
        <v>272</v>
      </c>
      <c r="C20" s="72">
        <v>43173</v>
      </c>
      <c r="D20" s="36"/>
      <c r="E20" s="24"/>
      <c r="F20" s="42" t="s">
        <v>175</v>
      </c>
      <c r="G20" s="26" t="s">
        <v>33</v>
      </c>
      <c r="H20" s="45" t="s">
        <v>114</v>
      </c>
      <c r="I20" s="27"/>
      <c r="J20" s="60"/>
      <c r="K20" s="51"/>
      <c r="L20" s="29">
        <f t="shared" si="0"/>
        <v>0</v>
      </c>
      <c r="M20" s="28">
        <v>14850</v>
      </c>
    </row>
    <row r="21" spans="1:17" ht="20.399999999999999" x14ac:dyDescent="0.25">
      <c r="A21" s="70" t="s">
        <v>276</v>
      </c>
      <c r="B21" s="71" t="s">
        <v>273</v>
      </c>
      <c r="C21" s="72">
        <v>43175</v>
      </c>
      <c r="D21" s="36"/>
      <c r="E21" s="24"/>
      <c r="F21" s="42" t="s">
        <v>175</v>
      </c>
      <c r="G21" s="26" t="s">
        <v>33</v>
      </c>
      <c r="H21" s="45" t="s">
        <v>163</v>
      </c>
      <c r="I21" s="27"/>
      <c r="J21" s="60"/>
      <c r="K21" s="51"/>
      <c r="L21" s="29">
        <f t="shared" si="0"/>
        <v>0</v>
      </c>
      <c r="M21" s="28">
        <v>11850</v>
      </c>
    </row>
    <row r="22" spans="1:17" ht="20.399999999999999" x14ac:dyDescent="0.25">
      <c r="A22" s="70" t="s">
        <v>277</v>
      </c>
      <c r="B22" s="71" t="s">
        <v>274</v>
      </c>
      <c r="C22" s="72">
        <v>43187</v>
      </c>
      <c r="D22" s="36"/>
      <c r="E22" s="24"/>
      <c r="F22" s="42" t="s">
        <v>175</v>
      </c>
      <c r="G22" s="26" t="s">
        <v>33</v>
      </c>
      <c r="H22" s="45" t="s">
        <v>164</v>
      </c>
      <c r="I22" s="27"/>
      <c r="J22" s="60"/>
      <c r="K22" s="51"/>
      <c r="L22" s="29">
        <f t="shared" si="0"/>
        <v>0</v>
      </c>
      <c r="M22" s="28">
        <v>8100</v>
      </c>
    </row>
    <row r="23" spans="1:17" ht="20.399999999999999" x14ac:dyDescent="0.25">
      <c r="A23" s="70" t="s">
        <v>278</v>
      </c>
      <c r="B23" s="71" t="s">
        <v>275</v>
      </c>
      <c r="C23" s="72">
        <v>43182</v>
      </c>
      <c r="D23" s="36"/>
      <c r="E23" s="24"/>
      <c r="F23" s="42" t="s">
        <v>175</v>
      </c>
      <c r="G23" s="26" t="s">
        <v>33</v>
      </c>
      <c r="H23" s="45" t="s">
        <v>167</v>
      </c>
      <c r="I23" s="27"/>
      <c r="J23" s="60"/>
      <c r="K23" s="51"/>
      <c r="L23" s="29">
        <f t="shared" si="0"/>
        <v>0</v>
      </c>
      <c r="M23" s="28">
        <v>5400</v>
      </c>
    </row>
    <row r="24" spans="1:17" ht="14.4" x14ac:dyDescent="0.3">
      <c r="A24" s="23"/>
      <c r="B24" s="23"/>
      <c r="C24" s="23"/>
      <c r="D24" s="25"/>
      <c r="E24" s="24"/>
      <c r="F24" s="24"/>
      <c r="G24" s="26"/>
      <c r="H24" s="32"/>
      <c r="I24" s="27"/>
      <c r="J24" s="60"/>
      <c r="K24" s="28"/>
      <c r="L24" s="29"/>
      <c r="M24" s="28">
        <f>SUM(M14:M23)</f>
        <v>70076.047999999995</v>
      </c>
      <c r="N24" s="1"/>
      <c r="O24" s="1"/>
      <c r="P24" s="1"/>
      <c r="Q24" s="1"/>
    </row>
    <row r="25" spans="1:17" ht="14.4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4.4" x14ac:dyDescent="0.3">
      <c r="A26" s="38" t="s">
        <v>31</v>
      </c>
      <c r="B26" s="55" t="s">
        <v>55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4.4" x14ac:dyDescent="0.3">
      <c r="A27" s="16"/>
      <c r="B27" s="1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4.4" x14ac:dyDescent="0.3">
      <c r="A28" s="16"/>
      <c r="B28" s="1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4.4" x14ac:dyDescent="0.3">
      <c r="A29" s="16"/>
      <c r="B29" s="1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4.4" x14ac:dyDescent="0.3">
      <c r="A30" s="16"/>
      <c r="B30" s="1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4.4" x14ac:dyDescent="0.3">
      <c r="A31" s="16"/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4.4" x14ac:dyDescent="0.3">
      <c r="A32" s="16"/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4.4" x14ac:dyDescent="0.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1"/>
      <c r="O33" s="1"/>
      <c r="P33" s="1"/>
      <c r="Q33" s="1"/>
    </row>
    <row r="34" spans="1:17" x14ac:dyDescent="0.25">
      <c r="A34" s="85" t="s">
        <v>459</v>
      </c>
      <c r="B34" s="85"/>
      <c r="C34" s="85"/>
      <c r="D34" s="33"/>
      <c r="E34" s="85" t="s">
        <v>23</v>
      </c>
      <c r="F34" s="85"/>
      <c r="G34" s="33"/>
      <c r="H34" s="52" t="s">
        <v>24</v>
      </c>
      <c r="I34" s="33"/>
      <c r="J34" s="34"/>
      <c r="K34" s="52" t="s">
        <v>25</v>
      </c>
      <c r="L34" s="34"/>
      <c r="M34" s="33"/>
    </row>
    <row r="35" spans="1:17" ht="13.8" customHeight="1" x14ac:dyDescent="0.25">
      <c r="A35" s="87" t="s">
        <v>460</v>
      </c>
      <c r="B35" s="87"/>
      <c r="C35" s="87"/>
      <c r="D35" s="33"/>
      <c r="E35" s="86" t="s">
        <v>26</v>
      </c>
      <c r="F35" s="86"/>
      <c r="G35" s="33"/>
      <c r="H35" s="35" t="s">
        <v>27</v>
      </c>
      <c r="I35" s="33"/>
      <c r="J35" s="86" t="s">
        <v>28</v>
      </c>
      <c r="K35" s="86"/>
      <c r="L35" s="86"/>
      <c r="M35" s="33"/>
    </row>
    <row r="36" spans="1:17" ht="14.4" x14ac:dyDescent="0.3">
      <c r="A36" s="80"/>
      <c r="B36" s="80"/>
      <c r="C36" s="80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7" ht="14.4" x14ac:dyDescent="0.3">
      <c r="A37" s="81" t="s">
        <v>29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</sheetData>
  <mergeCells count="15">
    <mergeCell ref="A1:M1"/>
    <mergeCell ref="A7:B7"/>
    <mergeCell ref="A9:C10"/>
    <mergeCell ref="G9:H9"/>
    <mergeCell ref="L9:M9"/>
    <mergeCell ref="G10:H10"/>
    <mergeCell ref="A37:M37"/>
    <mergeCell ref="A11:B11"/>
    <mergeCell ref="C11:G11"/>
    <mergeCell ref="I11:M11"/>
    <mergeCell ref="A34:C34"/>
    <mergeCell ref="E34:F34"/>
    <mergeCell ref="E35:F35"/>
    <mergeCell ref="J35:L35"/>
    <mergeCell ref="A35:C35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r:id="rId2"/>
  <headerFooter>
    <oddFooter>Página &amp;P&amp;R&amp;A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A19" workbookViewId="0">
      <selection activeCell="E40" sqref="E40"/>
    </sheetView>
  </sheetViews>
  <sheetFormatPr baseColWidth="10" defaultRowHeight="13.8" x14ac:dyDescent="0.25"/>
  <cols>
    <col min="7" max="7" width="17.8984375" bestFit="1" customWidth="1"/>
    <col min="8" max="8" width="23.5" bestFit="1" customWidth="1"/>
  </cols>
  <sheetData>
    <row r="1" spans="1:13" ht="18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8" x14ac:dyDescent="0.3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18" x14ac:dyDescent="0.3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12.6" customHeight="1" x14ac:dyDescent="0.3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18" x14ac:dyDescent="0.35">
      <c r="A5" s="54" t="s">
        <v>0</v>
      </c>
      <c r="B5" s="38" t="s">
        <v>1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6" customHeight="1" x14ac:dyDescent="0.35">
      <c r="A6" s="16"/>
      <c r="B6" s="16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ht="15.6" x14ac:dyDescent="0.3">
      <c r="A7" s="89" t="s">
        <v>30</v>
      </c>
      <c r="B7" s="89"/>
      <c r="C7" s="22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7.8" customHeight="1" x14ac:dyDescent="0.45">
      <c r="A8" s="2"/>
      <c r="B8" s="1"/>
      <c r="C8" s="1"/>
      <c r="D8" s="1"/>
      <c r="E8" s="1"/>
      <c r="F8" s="1"/>
      <c r="G8" s="1"/>
      <c r="H8" s="1"/>
      <c r="I8" s="1"/>
      <c r="J8" s="1"/>
      <c r="K8" s="3"/>
      <c r="L8" s="3"/>
      <c r="M8" s="3"/>
    </row>
    <row r="9" spans="1:13" ht="14.4" x14ac:dyDescent="0.3">
      <c r="A9" s="90" t="s">
        <v>2</v>
      </c>
      <c r="B9" s="90"/>
      <c r="C9" s="90"/>
      <c r="D9" s="39" t="s">
        <v>3</v>
      </c>
      <c r="F9" s="4"/>
      <c r="G9" s="91" t="s">
        <v>5</v>
      </c>
      <c r="H9" s="91"/>
      <c r="I9" s="17" t="s">
        <v>4</v>
      </c>
      <c r="J9" s="1"/>
      <c r="K9" s="5"/>
      <c r="L9" s="92"/>
      <c r="M9" s="92"/>
    </row>
    <row r="10" spans="1:13" ht="14.4" x14ac:dyDescent="0.3">
      <c r="A10" s="90"/>
      <c r="B10" s="90"/>
      <c r="C10" s="90"/>
      <c r="D10" s="6" t="s">
        <v>6</v>
      </c>
      <c r="E10" s="17" t="s">
        <v>4</v>
      </c>
      <c r="F10" s="4"/>
      <c r="G10" s="89" t="s">
        <v>7</v>
      </c>
      <c r="H10" s="89"/>
      <c r="I10" s="4"/>
      <c r="J10" s="1"/>
      <c r="K10" s="1"/>
      <c r="L10" s="7"/>
      <c r="M10" s="7"/>
    </row>
    <row r="11" spans="1:13" x14ac:dyDescent="0.25">
      <c r="A11" s="82" t="s">
        <v>8</v>
      </c>
      <c r="B11" s="82"/>
      <c r="C11" s="83" t="s">
        <v>52</v>
      </c>
      <c r="D11" s="83"/>
      <c r="E11" s="83"/>
      <c r="F11" s="83"/>
      <c r="G11" s="83"/>
      <c r="H11" s="8" t="s">
        <v>9</v>
      </c>
      <c r="I11" s="84" t="s">
        <v>306</v>
      </c>
      <c r="J11" s="84"/>
      <c r="K11" s="84"/>
      <c r="L11" s="84"/>
      <c r="M11" s="84"/>
    </row>
    <row r="12" spans="1:13" ht="7.8" customHeight="1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0.799999999999997" x14ac:dyDescent="0.25">
      <c r="A13" s="18" t="s">
        <v>10</v>
      </c>
      <c r="B13" s="18" t="s">
        <v>11</v>
      </c>
      <c r="C13" s="18" t="s">
        <v>12</v>
      </c>
      <c r="D13" s="19" t="s">
        <v>13</v>
      </c>
      <c r="E13" s="20" t="s">
        <v>14</v>
      </c>
      <c r="F13" s="20" t="s">
        <v>15</v>
      </c>
      <c r="G13" s="18" t="s">
        <v>16</v>
      </c>
      <c r="H13" s="18" t="s">
        <v>17</v>
      </c>
      <c r="I13" s="18" t="s">
        <v>18</v>
      </c>
      <c r="J13" s="21" t="s">
        <v>19</v>
      </c>
      <c r="K13" s="18" t="s">
        <v>20</v>
      </c>
      <c r="L13" s="18" t="s">
        <v>21</v>
      </c>
      <c r="M13" s="18" t="s">
        <v>22</v>
      </c>
    </row>
    <row r="14" spans="1:13" ht="20.399999999999999" x14ac:dyDescent="0.25">
      <c r="A14" s="70" t="s">
        <v>288</v>
      </c>
      <c r="B14" s="71" t="s">
        <v>286</v>
      </c>
      <c r="C14" s="72">
        <v>43154</v>
      </c>
      <c r="D14" s="47"/>
      <c r="E14" s="48"/>
      <c r="F14" s="42" t="s">
        <v>175</v>
      </c>
      <c r="G14" s="26" t="s">
        <v>33</v>
      </c>
      <c r="H14" s="49" t="s">
        <v>51</v>
      </c>
      <c r="I14" s="40"/>
      <c r="J14" s="59"/>
      <c r="K14" s="50"/>
      <c r="L14" s="29">
        <f t="shared" ref="L14:L26" si="0">J14*K14*0.16</f>
        <v>0</v>
      </c>
      <c r="M14" s="28">
        <v>8100</v>
      </c>
    </row>
    <row r="15" spans="1:13" ht="20.399999999999999" x14ac:dyDescent="0.25">
      <c r="A15" s="70" t="s">
        <v>289</v>
      </c>
      <c r="B15" s="71" t="s">
        <v>287</v>
      </c>
      <c r="C15" s="72">
        <v>43161</v>
      </c>
      <c r="D15" s="47"/>
      <c r="E15" s="48"/>
      <c r="F15" s="42" t="s">
        <v>175</v>
      </c>
      <c r="G15" s="26" t="s">
        <v>33</v>
      </c>
      <c r="H15" s="49" t="s">
        <v>82</v>
      </c>
      <c r="I15" s="40"/>
      <c r="J15" s="59"/>
      <c r="K15" s="50"/>
      <c r="L15" s="29">
        <f t="shared" si="0"/>
        <v>0</v>
      </c>
      <c r="M15" s="28">
        <v>16500</v>
      </c>
    </row>
    <row r="16" spans="1:13" x14ac:dyDescent="0.25">
      <c r="A16" s="70" t="s">
        <v>305</v>
      </c>
      <c r="B16" s="71" t="s">
        <v>304</v>
      </c>
      <c r="C16" s="72">
        <v>43172</v>
      </c>
      <c r="D16" s="47">
        <v>2013</v>
      </c>
      <c r="E16" s="48">
        <v>43160</v>
      </c>
      <c r="F16" s="42" t="s">
        <v>285</v>
      </c>
      <c r="G16" s="26" t="s">
        <v>85</v>
      </c>
      <c r="H16" s="49" t="s">
        <v>108</v>
      </c>
      <c r="I16" s="40" t="s">
        <v>80</v>
      </c>
      <c r="J16" s="59">
        <v>20</v>
      </c>
      <c r="K16" s="50">
        <v>680</v>
      </c>
      <c r="L16" s="29">
        <f t="shared" si="0"/>
        <v>2176</v>
      </c>
      <c r="M16" s="28">
        <f t="shared" ref="M16:M22" si="1">J16*K16+L16</f>
        <v>15776</v>
      </c>
    </row>
    <row r="17" spans="1:17" x14ac:dyDescent="0.25">
      <c r="A17" s="70" t="s">
        <v>305</v>
      </c>
      <c r="B17" s="71" t="s">
        <v>304</v>
      </c>
      <c r="C17" s="72">
        <v>43172</v>
      </c>
      <c r="D17" s="47">
        <v>2013</v>
      </c>
      <c r="E17" s="48">
        <v>43160</v>
      </c>
      <c r="F17" s="42" t="s">
        <v>285</v>
      </c>
      <c r="G17" s="26" t="s">
        <v>85</v>
      </c>
      <c r="H17" s="49" t="s">
        <v>109</v>
      </c>
      <c r="I17" s="40" t="s">
        <v>80</v>
      </c>
      <c r="J17" s="59">
        <v>19</v>
      </c>
      <c r="K17" s="50">
        <v>30.17</v>
      </c>
      <c r="L17" s="29">
        <f t="shared" si="0"/>
        <v>91.716800000000006</v>
      </c>
      <c r="M17" s="28">
        <f>J17*K17+L17+0.01</f>
        <v>664.95680000000004</v>
      </c>
    </row>
    <row r="18" spans="1:17" x14ac:dyDescent="0.25">
      <c r="A18" s="70" t="s">
        <v>305</v>
      </c>
      <c r="B18" s="71" t="s">
        <v>304</v>
      </c>
      <c r="C18" s="72">
        <v>43172</v>
      </c>
      <c r="D18" s="47">
        <v>2013</v>
      </c>
      <c r="E18" s="48">
        <v>43160</v>
      </c>
      <c r="F18" s="42" t="s">
        <v>285</v>
      </c>
      <c r="G18" s="26" t="s">
        <v>85</v>
      </c>
      <c r="H18" s="45" t="s">
        <v>110</v>
      </c>
      <c r="I18" s="27" t="s">
        <v>80</v>
      </c>
      <c r="J18" s="60">
        <v>3</v>
      </c>
      <c r="K18" s="51">
        <v>194.82</v>
      </c>
      <c r="L18" s="29">
        <f t="shared" si="0"/>
        <v>93.513600000000011</v>
      </c>
      <c r="M18" s="28">
        <f>J18*K18+L18+0.03</f>
        <v>678.00360000000001</v>
      </c>
    </row>
    <row r="19" spans="1:17" x14ac:dyDescent="0.25">
      <c r="A19" s="70" t="s">
        <v>302</v>
      </c>
      <c r="B19" s="71" t="s">
        <v>303</v>
      </c>
      <c r="C19" s="72">
        <v>43172</v>
      </c>
      <c r="D19" s="36">
        <v>1998</v>
      </c>
      <c r="E19" s="24">
        <v>43159</v>
      </c>
      <c r="F19" s="42" t="s">
        <v>285</v>
      </c>
      <c r="G19" s="26" t="s">
        <v>85</v>
      </c>
      <c r="H19" s="45" t="s">
        <v>89</v>
      </c>
      <c r="I19" s="27" t="s">
        <v>91</v>
      </c>
      <c r="J19" s="60">
        <v>10</v>
      </c>
      <c r="K19" s="51">
        <v>29</v>
      </c>
      <c r="L19" s="29">
        <f t="shared" si="0"/>
        <v>46.4</v>
      </c>
      <c r="M19" s="28">
        <f t="shared" si="1"/>
        <v>336.4</v>
      </c>
    </row>
    <row r="20" spans="1:17" x14ac:dyDescent="0.25">
      <c r="A20" s="70" t="s">
        <v>302</v>
      </c>
      <c r="B20" s="71" t="s">
        <v>303</v>
      </c>
      <c r="C20" s="72">
        <v>43172</v>
      </c>
      <c r="D20" s="36">
        <v>1998</v>
      </c>
      <c r="E20" s="24">
        <v>43159</v>
      </c>
      <c r="F20" s="42" t="s">
        <v>285</v>
      </c>
      <c r="G20" s="26" t="s">
        <v>85</v>
      </c>
      <c r="H20" s="45" t="s">
        <v>112</v>
      </c>
      <c r="I20" s="27" t="s">
        <v>91</v>
      </c>
      <c r="J20" s="60">
        <v>30</v>
      </c>
      <c r="K20" s="51">
        <v>27</v>
      </c>
      <c r="L20" s="29">
        <f t="shared" si="0"/>
        <v>129.6</v>
      </c>
      <c r="M20" s="28">
        <f t="shared" si="1"/>
        <v>939.6</v>
      </c>
    </row>
    <row r="21" spans="1:17" x14ac:dyDescent="0.25">
      <c r="A21" s="70" t="s">
        <v>301</v>
      </c>
      <c r="B21" s="71" t="s">
        <v>300</v>
      </c>
      <c r="C21" s="72">
        <v>43172</v>
      </c>
      <c r="D21" s="36">
        <v>1996</v>
      </c>
      <c r="E21" s="24">
        <v>43159</v>
      </c>
      <c r="F21" s="42" t="s">
        <v>285</v>
      </c>
      <c r="G21" s="26" t="s">
        <v>85</v>
      </c>
      <c r="H21" s="45" t="s">
        <v>113</v>
      </c>
      <c r="I21" s="27" t="s">
        <v>80</v>
      </c>
      <c r="J21" s="60">
        <v>10</v>
      </c>
      <c r="K21" s="51">
        <v>125</v>
      </c>
      <c r="L21" s="29">
        <f t="shared" si="0"/>
        <v>200</v>
      </c>
      <c r="M21" s="28">
        <f t="shared" si="1"/>
        <v>1450</v>
      </c>
    </row>
    <row r="22" spans="1:17" x14ac:dyDescent="0.25">
      <c r="A22" s="70" t="s">
        <v>299</v>
      </c>
      <c r="B22" s="71" t="s">
        <v>298</v>
      </c>
      <c r="C22" s="72">
        <v>43172</v>
      </c>
      <c r="D22" s="36">
        <v>1995</v>
      </c>
      <c r="E22" s="24">
        <v>43159</v>
      </c>
      <c r="F22" s="42" t="s">
        <v>192</v>
      </c>
      <c r="G22" s="26" t="s">
        <v>85</v>
      </c>
      <c r="H22" s="45" t="s">
        <v>107</v>
      </c>
      <c r="I22" s="27" t="s">
        <v>94</v>
      </c>
      <c r="J22" s="60">
        <v>20</v>
      </c>
      <c r="K22" s="51">
        <v>161.63999999999999</v>
      </c>
      <c r="L22" s="29">
        <f t="shared" si="0"/>
        <v>517.24799999999993</v>
      </c>
      <c r="M22" s="28">
        <f t="shared" si="1"/>
        <v>3750.0479999999998</v>
      </c>
    </row>
    <row r="23" spans="1:17" ht="20.399999999999999" x14ac:dyDescent="0.25">
      <c r="A23" s="70" t="s">
        <v>294</v>
      </c>
      <c r="B23" s="71" t="s">
        <v>290</v>
      </c>
      <c r="C23" s="72">
        <v>43168</v>
      </c>
      <c r="D23" s="36"/>
      <c r="E23" s="24"/>
      <c r="F23" s="42" t="s">
        <v>175</v>
      </c>
      <c r="G23" s="26" t="s">
        <v>33</v>
      </c>
      <c r="H23" s="45" t="s">
        <v>114</v>
      </c>
      <c r="I23" s="27"/>
      <c r="J23" s="60"/>
      <c r="K23" s="51"/>
      <c r="L23" s="29">
        <f t="shared" si="0"/>
        <v>0</v>
      </c>
      <c r="M23" s="28">
        <v>17050</v>
      </c>
    </row>
    <row r="24" spans="1:17" ht="20.399999999999999" x14ac:dyDescent="0.25">
      <c r="A24" s="70" t="s">
        <v>295</v>
      </c>
      <c r="B24" s="71" t="s">
        <v>291</v>
      </c>
      <c r="C24" s="72">
        <v>43175</v>
      </c>
      <c r="D24" s="36"/>
      <c r="E24" s="24"/>
      <c r="F24" s="42" t="s">
        <v>175</v>
      </c>
      <c r="G24" s="26" t="s">
        <v>33</v>
      </c>
      <c r="H24" s="45" t="s">
        <v>163</v>
      </c>
      <c r="I24" s="27"/>
      <c r="J24" s="60"/>
      <c r="K24" s="51"/>
      <c r="L24" s="29">
        <f t="shared" si="0"/>
        <v>0</v>
      </c>
      <c r="M24" s="28">
        <v>12250</v>
      </c>
    </row>
    <row r="25" spans="1:17" ht="20.399999999999999" x14ac:dyDescent="0.25">
      <c r="A25" s="70" t="s">
        <v>296</v>
      </c>
      <c r="B25" s="71" t="s">
        <v>293</v>
      </c>
      <c r="C25" s="72">
        <v>43182</v>
      </c>
      <c r="D25" s="36"/>
      <c r="E25" s="24"/>
      <c r="F25" s="42" t="s">
        <v>175</v>
      </c>
      <c r="G25" s="26" t="s">
        <v>33</v>
      </c>
      <c r="H25" s="46" t="s">
        <v>164</v>
      </c>
      <c r="I25" s="27"/>
      <c r="J25" s="60"/>
      <c r="K25" s="51"/>
      <c r="L25" s="29">
        <f t="shared" si="0"/>
        <v>0</v>
      </c>
      <c r="M25" s="28">
        <v>9300</v>
      </c>
    </row>
    <row r="26" spans="1:17" ht="20.399999999999999" x14ac:dyDescent="0.25">
      <c r="A26" s="70" t="s">
        <v>297</v>
      </c>
      <c r="B26" s="71" t="s">
        <v>292</v>
      </c>
      <c r="C26" s="72">
        <v>43187</v>
      </c>
      <c r="D26" s="36"/>
      <c r="E26" s="24"/>
      <c r="F26" s="42" t="s">
        <v>175</v>
      </c>
      <c r="G26" s="26" t="s">
        <v>33</v>
      </c>
      <c r="H26" s="46" t="s">
        <v>167</v>
      </c>
      <c r="I26" s="27"/>
      <c r="J26" s="60"/>
      <c r="K26" s="51"/>
      <c r="L26" s="29">
        <f t="shared" si="0"/>
        <v>0</v>
      </c>
      <c r="M26" s="28">
        <v>11350</v>
      </c>
    </row>
    <row r="27" spans="1:17" ht="14.4" x14ac:dyDescent="0.3">
      <c r="A27" s="23"/>
      <c r="B27" s="23"/>
      <c r="C27" s="23"/>
      <c r="D27" s="25"/>
      <c r="E27" s="24"/>
      <c r="F27" s="24"/>
      <c r="G27" s="26"/>
      <c r="H27" s="32"/>
      <c r="I27" s="27"/>
      <c r="J27" s="60"/>
      <c r="K27" s="28"/>
      <c r="L27" s="29"/>
      <c r="M27" s="28">
        <f>SUM(M14:M26)</f>
        <v>98145.008399999992</v>
      </c>
      <c r="N27" s="1"/>
      <c r="O27" s="1"/>
      <c r="P27" s="1"/>
      <c r="Q27" s="1"/>
    </row>
    <row r="28" spans="1:17" ht="14.4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4.4" x14ac:dyDescent="0.3">
      <c r="A29" s="38" t="s">
        <v>31</v>
      </c>
      <c r="B29" s="55" t="s">
        <v>53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4.4" x14ac:dyDescent="0.3">
      <c r="A30" s="16"/>
      <c r="B30" s="1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4.4" x14ac:dyDescent="0.3">
      <c r="A31" s="16"/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4.4" x14ac:dyDescent="0.3">
      <c r="A32" s="16"/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4.4" x14ac:dyDescent="0.3">
      <c r="A33" s="16"/>
      <c r="B33" s="1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4.4" x14ac:dyDescent="0.3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1"/>
      <c r="O34" s="1"/>
      <c r="P34" s="1"/>
      <c r="Q34" s="1"/>
    </row>
    <row r="35" spans="1:17" x14ac:dyDescent="0.25">
      <c r="A35" s="85" t="s">
        <v>459</v>
      </c>
      <c r="B35" s="85"/>
      <c r="C35" s="85"/>
      <c r="D35" s="33"/>
      <c r="E35" s="85" t="s">
        <v>23</v>
      </c>
      <c r="F35" s="85"/>
      <c r="G35" s="33"/>
      <c r="H35" s="52" t="s">
        <v>24</v>
      </c>
      <c r="I35" s="33"/>
      <c r="J35" s="34"/>
      <c r="K35" s="52" t="s">
        <v>25</v>
      </c>
      <c r="L35" s="34"/>
      <c r="M35" s="33"/>
    </row>
    <row r="36" spans="1:17" ht="13.8" customHeight="1" x14ac:dyDescent="0.25">
      <c r="A36" s="87" t="s">
        <v>460</v>
      </c>
      <c r="B36" s="87"/>
      <c r="C36" s="87"/>
      <c r="D36" s="33"/>
      <c r="E36" s="86" t="s">
        <v>26</v>
      </c>
      <c r="F36" s="86"/>
      <c r="G36" s="33"/>
      <c r="H36" s="35" t="s">
        <v>27</v>
      </c>
      <c r="I36" s="33"/>
      <c r="J36" s="86" t="s">
        <v>28</v>
      </c>
      <c r="K36" s="86"/>
      <c r="L36" s="86"/>
      <c r="M36" s="33"/>
    </row>
    <row r="37" spans="1:17" ht="14.4" x14ac:dyDescent="0.3">
      <c r="A37" s="80"/>
      <c r="B37" s="80"/>
      <c r="C37" s="80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7" ht="14.4" x14ac:dyDescent="0.3">
      <c r="A38" s="81" t="s">
        <v>29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</sheetData>
  <mergeCells count="15">
    <mergeCell ref="A1:M1"/>
    <mergeCell ref="A7:B7"/>
    <mergeCell ref="A9:C10"/>
    <mergeCell ref="G9:H9"/>
    <mergeCell ref="L9:M9"/>
    <mergeCell ref="G10:H10"/>
    <mergeCell ref="A38:M38"/>
    <mergeCell ref="A11:B11"/>
    <mergeCell ref="C11:G11"/>
    <mergeCell ref="I11:M11"/>
    <mergeCell ref="A35:C35"/>
    <mergeCell ref="E35:F35"/>
    <mergeCell ref="E36:F36"/>
    <mergeCell ref="J36:L36"/>
    <mergeCell ref="A36:C36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r:id="rId2"/>
  <headerFooter>
    <oddFooter>Página &amp;P&amp;R&amp;A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16" workbookViewId="0">
      <selection activeCell="E38" sqref="E38"/>
    </sheetView>
  </sheetViews>
  <sheetFormatPr baseColWidth="10" defaultRowHeight="13.8" x14ac:dyDescent="0.25"/>
  <cols>
    <col min="7" max="7" width="15.5" bestFit="1" customWidth="1"/>
    <col min="8" max="8" width="23.5" bestFit="1" customWidth="1"/>
  </cols>
  <sheetData>
    <row r="1" spans="1:17" ht="18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7" ht="18" x14ac:dyDescent="0.3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7" ht="18" x14ac:dyDescent="0.3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7" ht="18" x14ac:dyDescent="0.3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7" ht="18" x14ac:dyDescent="0.35">
      <c r="A5" s="68" t="s">
        <v>0</v>
      </c>
      <c r="B5" s="38" t="s">
        <v>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7" ht="18" x14ac:dyDescent="0.35">
      <c r="A6" s="16"/>
      <c r="B6" s="16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7" ht="15.6" x14ac:dyDescent="0.3">
      <c r="A7" s="89" t="s">
        <v>30</v>
      </c>
      <c r="B7" s="89"/>
      <c r="C7" s="22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7" ht="23.4" x14ac:dyDescent="0.45">
      <c r="A8" s="2"/>
      <c r="B8" s="1"/>
      <c r="C8" s="1"/>
      <c r="D8" s="1"/>
      <c r="E8" s="1"/>
      <c r="F8" s="1"/>
      <c r="G8" s="1"/>
      <c r="H8" s="1"/>
      <c r="I8" s="1"/>
      <c r="J8" s="1"/>
      <c r="K8" s="3"/>
      <c r="L8" s="3"/>
      <c r="M8" s="3"/>
    </row>
    <row r="9" spans="1:17" ht="14.4" x14ac:dyDescent="0.3">
      <c r="A9" s="90" t="s">
        <v>2</v>
      </c>
      <c r="B9" s="90"/>
      <c r="C9" s="90"/>
      <c r="D9" s="39" t="s">
        <v>3</v>
      </c>
      <c r="F9" s="4"/>
      <c r="G9" s="91" t="s">
        <v>5</v>
      </c>
      <c r="H9" s="91"/>
      <c r="I9" s="17" t="s">
        <v>4</v>
      </c>
      <c r="J9" s="1"/>
      <c r="K9" s="5"/>
      <c r="L9" s="92"/>
      <c r="M9" s="92"/>
    </row>
    <row r="10" spans="1:17" ht="14.4" x14ac:dyDescent="0.3">
      <c r="A10" s="90"/>
      <c r="B10" s="90"/>
      <c r="C10" s="90"/>
      <c r="D10" s="6" t="s">
        <v>6</v>
      </c>
      <c r="E10" s="17" t="s">
        <v>4</v>
      </c>
      <c r="F10" s="4"/>
      <c r="G10" s="89" t="s">
        <v>7</v>
      </c>
      <c r="H10" s="89"/>
      <c r="I10" s="4"/>
      <c r="J10" s="1"/>
      <c r="K10" s="1"/>
      <c r="L10" s="7"/>
      <c r="M10" s="7"/>
    </row>
    <row r="11" spans="1:17" x14ac:dyDescent="0.25">
      <c r="A11" s="82" t="s">
        <v>8</v>
      </c>
      <c r="B11" s="82"/>
      <c r="C11" s="83" t="s">
        <v>169</v>
      </c>
      <c r="D11" s="83"/>
      <c r="E11" s="83"/>
      <c r="F11" s="83"/>
      <c r="G11" s="83"/>
      <c r="H11" s="8" t="s">
        <v>9</v>
      </c>
      <c r="I11" s="84" t="s">
        <v>175</v>
      </c>
      <c r="J11" s="84"/>
      <c r="K11" s="84"/>
      <c r="L11" s="84"/>
      <c r="M11" s="84"/>
    </row>
    <row r="12" spans="1:17" ht="14.4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7" ht="40.799999999999997" x14ac:dyDescent="0.25">
      <c r="A13" s="18" t="s">
        <v>10</v>
      </c>
      <c r="B13" s="18" t="s">
        <v>11</v>
      </c>
      <c r="C13" s="18" t="s">
        <v>12</v>
      </c>
      <c r="D13" s="19" t="s">
        <v>13</v>
      </c>
      <c r="E13" s="20" t="s">
        <v>14</v>
      </c>
      <c r="F13" s="20" t="s">
        <v>15</v>
      </c>
      <c r="G13" s="18" t="s">
        <v>16</v>
      </c>
      <c r="H13" s="18" t="s">
        <v>17</v>
      </c>
      <c r="I13" s="18" t="s">
        <v>18</v>
      </c>
      <c r="J13" s="21" t="s">
        <v>19</v>
      </c>
      <c r="K13" s="18" t="s">
        <v>20</v>
      </c>
      <c r="L13" s="18" t="s">
        <v>21</v>
      </c>
      <c r="M13" s="18" t="s">
        <v>22</v>
      </c>
    </row>
    <row r="14" spans="1:17" ht="20.399999999999999" x14ac:dyDescent="0.25">
      <c r="A14" s="70" t="s">
        <v>308</v>
      </c>
      <c r="B14" s="71" t="s">
        <v>307</v>
      </c>
      <c r="C14" s="72">
        <v>43187</v>
      </c>
      <c r="D14" s="47"/>
      <c r="E14" s="48"/>
      <c r="F14" s="42" t="s">
        <v>175</v>
      </c>
      <c r="G14" s="26" t="s">
        <v>33</v>
      </c>
      <c r="H14" s="49" t="s">
        <v>167</v>
      </c>
      <c r="I14" s="40"/>
      <c r="J14" s="59"/>
      <c r="K14" s="50"/>
      <c r="L14" s="29">
        <f t="shared" ref="L14:L20" si="0">J14*K14*0.16</f>
        <v>0</v>
      </c>
      <c r="M14" s="28">
        <v>8200</v>
      </c>
    </row>
    <row r="15" spans="1:17" x14ac:dyDescent="0.25">
      <c r="A15" s="41"/>
      <c r="B15" s="42"/>
      <c r="C15" s="43"/>
      <c r="D15" s="36"/>
      <c r="E15" s="24"/>
      <c r="F15" s="42"/>
      <c r="G15" s="26"/>
      <c r="H15" s="46"/>
      <c r="I15" s="27"/>
      <c r="J15" s="60"/>
      <c r="K15" s="51"/>
      <c r="L15" s="29">
        <f t="shared" si="0"/>
        <v>0</v>
      </c>
      <c r="M15" s="28">
        <f t="shared" ref="M15:M20" si="1">J15*K15+L15</f>
        <v>0</v>
      </c>
    </row>
    <row r="16" spans="1:17" ht="14.4" x14ac:dyDescent="0.3">
      <c r="A16" s="41"/>
      <c r="B16" s="42"/>
      <c r="C16" s="43"/>
      <c r="D16" s="36"/>
      <c r="E16" s="24"/>
      <c r="F16" s="42"/>
      <c r="G16" s="26"/>
      <c r="H16" s="46"/>
      <c r="I16" s="27"/>
      <c r="J16" s="60"/>
      <c r="K16" s="51"/>
      <c r="L16" s="29">
        <f t="shared" si="0"/>
        <v>0</v>
      </c>
      <c r="M16" s="28">
        <f t="shared" si="1"/>
        <v>0</v>
      </c>
      <c r="N16" s="1"/>
      <c r="O16" s="1"/>
      <c r="P16" s="1"/>
      <c r="Q16" s="1"/>
    </row>
    <row r="17" spans="1:17" ht="14.4" x14ac:dyDescent="0.3">
      <c r="A17" s="41"/>
      <c r="B17" s="42"/>
      <c r="C17" s="43"/>
      <c r="D17" s="36"/>
      <c r="E17" s="24"/>
      <c r="F17" s="42"/>
      <c r="G17" s="26"/>
      <c r="H17" s="46"/>
      <c r="I17" s="27"/>
      <c r="J17" s="60"/>
      <c r="K17" s="51"/>
      <c r="L17" s="29">
        <f t="shared" si="0"/>
        <v>0</v>
      </c>
      <c r="M17" s="28">
        <f t="shared" si="1"/>
        <v>0</v>
      </c>
      <c r="N17" s="1"/>
      <c r="O17" s="1"/>
      <c r="P17" s="1"/>
      <c r="Q17" s="1"/>
    </row>
    <row r="18" spans="1:17" ht="14.4" x14ac:dyDescent="0.3">
      <c r="A18" s="30"/>
      <c r="B18" s="30"/>
      <c r="C18" s="24"/>
      <c r="D18" s="37"/>
      <c r="E18" s="24"/>
      <c r="F18" s="31"/>
      <c r="G18" s="26"/>
      <c r="H18" s="46"/>
      <c r="I18" s="27"/>
      <c r="J18" s="60"/>
      <c r="K18" s="51"/>
      <c r="L18" s="29">
        <f t="shared" si="0"/>
        <v>0</v>
      </c>
      <c r="M18" s="28">
        <f t="shared" si="1"/>
        <v>0</v>
      </c>
      <c r="N18" s="1"/>
      <c r="O18" s="1"/>
      <c r="P18" s="1"/>
      <c r="Q18" s="1"/>
    </row>
    <row r="19" spans="1:17" ht="14.4" x14ac:dyDescent="0.3">
      <c r="A19" s="30"/>
      <c r="B19" s="30"/>
      <c r="C19" s="24"/>
      <c r="D19" s="36"/>
      <c r="E19" s="24"/>
      <c r="F19" s="24"/>
      <c r="G19" s="26"/>
      <c r="H19" s="46"/>
      <c r="I19" s="27"/>
      <c r="J19" s="60"/>
      <c r="K19" s="51"/>
      <c r="L19" s="29">
        <f t="shared" si="0"/>
        <v>0</v>
      </c>
      <c r="M19" s="28">
        <f t="shared" si="1"/>
        <v>0</v>
      </c>
      <c r="N19" s="1"/>
      <c r="O19" s="1"/>
      <c r="P19" s="1"/>
      <c r="Q19" s="1"/>
    </row>
    <row r="20" spans="1:17" ht="14.4" x14ac:dyDescent="0.3">
      <c r="A20" s="30"/>
      <c r="B20" s="30"/>
      <c r="C20" s="24"/>
      <c r="D20" s="36"/>
      <c r="E20" s="24"/>
      <c r="F20" s="24"/>
      <c r="G20" s="26"/>
      <c r="H20" s="46"/>
      <c r="I20" s="27"/>
      <c r="J20" s="60"/>
      <c r="K20" s="51"/>
      <c r="L20" s="29">
        <f t="shared" si="0"/>
        <v>0</v>
      </c>
      <c r="M20" s="28">
        <f t="shared" si="1"/>
        <v>0</v>
      </c>
      <c r="N20" s="1"/>
      <c r="O20" s="1"/>
      <c r="P20" s="1"/>
      <c r="Q20" s="1"/>
    </row>
    <row r="21" spans="1:17" ht="14.4" x14ac:dyDescent="0.3">
      <c r="A21" s="23"/>
      <c r="B21" s="23"/>
      <c r="C21" s="23"/>
      <c r="D21" s="25"/>
      <c r="E21" s="24"/>
      <c r="F21" s="24"/>
      <c r="G21" s="26"/>
      <c r="H21" s="32"/>
      <c r="I21" s="27"/>
      <c r="J21" s="60"/>
      <c r="K21" s="28"/>
      <c r="L21" s="29"/>
      <c r="M21" s="28">
        <f>SUM(M14:M20)</f>
        <v>8200</v>
      </c>
      <c r="N21" s="1"/>
      <c r="O21" s="1"/>
      <c r="P21" s="1"/>
      <c r="Q21" s="1"/>
    </row>
    <row r="22" spans="1:17" ht="14.4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4.4" x14ac:dyDescent="0.3">
      <c r="A23" s="38" t="s">
        <v>31</v>
      </c>
      <c r="B23" s="55" t="s">
        <v>170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4.4" x14ac:dyDescent="0.3">
      <c r="A24" s="16"/>
      <c r="B24" s="1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4.4" x14ac:dyDescent="0.3">
      <c r="A25" s="16"/>
      <c r="B25" s="1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4.4" x14ac:dyDescent="0.3">
      <c r="A26" s="16"/>
      <c r="B26" s="1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4.4" x14ac:dyDescent="0.3">
      <c r="A27" s="16"/>
      <c r="B27" s="1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4.4" x14ac:dyDescent="0.3">
      <c r="A28" s="16"/>
      <c r="B28" s="1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4.4" x14ac:dyDescent="0.3">
      <c r="A29" s="16"/>
      <c r="B29" s="1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4.4" x14ac:dyDescent="0.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1"/>
      <c r="O30" s="1"/>
      <c r="P30" s="1"/>
      <c r="Q30" s="1"/>
    </row>
    <row r="31" spans="1:17" x14ac:dyDescent="0.25">
      <c r="A31" s="85" t="s">
        <v>459</v>
      </c>
      <c r="B31" s="85"/>
      <c r="C31" s="85"/>
      <c r="D31" s="33"/>
      <c r="E31" s="85" t="s">
        <v>23</v>
      </c>
      <c r="F31" s="85"/>
      <c r="G31" s="33"/>
      <c r="H31" s="69" t="s">
        <v>24</v>
      </c>
      <c r="I31" s="33"/>
      <c r="J31" s="34"/>
      <c r="K31" s="69" t="s">
        <v>25</v>
      </c>
      <c r="L31" s="34"/>
      <c r="M31" s="33"/>
    </row>
    <row r="32" spans="1:17" ht="13.8" customHeight="1" x14ac:dyDescent="0.25">
      <c r="A32" s="87" t="s">
        <v>460</v>
      </c>
      <c r="B32" s="87"/>
      <c r="C32" s="87"/>
      <c r="D32" s="33"/>
      <c r="E32" s="86" t="s">
        <v>26</v>
      </c>
      <c r="F32" s="86"/>
      <c r="G32" s="33"/>
      <c r="H32" s="35" t="s">
        <v>27</v>
      </c>
      <c r="I32" s="33"/>
      <c r="J32" s="86" t="s">
        <v>28</v>
      </c>
      <c r="K32" s="86"/>
      <c r="L32" s="86"/>
      <c r="M32" s="33"/>
    </row>
    <row r="33" spans="1:13" ht="14.4" x14ac:dyDescent="0.3">
      <c r="A33" s="80"/>
      <c r="B33" s="80"/>
      <c r="C33" s="80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4.4" x14ac:dyDescent="0.3">
      <c r="A34" s="81" t="s">
        <v>29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</row>
  </sheetData>
  <mergeCells count="15">
    <mergeCell ref="A34:M34"/>
    <mergeCell ref="A11:B11"/>
    <mergeCell ref="C11:G11"/>
    <mergeCell ref="I11:M11"/>
    <mergeCell ref="A31:C31"/>
    <mergeCell ref="E31:F31"/>
    <mergeCell ref="E32:F32"/>
    <mergeCell ref="J32:L32"/>
    <mergeCell ref="A32:C32"/>
    <mergeCell ref="A1:M1"/>
    <mergeCell ref="A7:B7"/>
    <mergeCell ref="A9:C10"/>
    <mergeCell ref="G9:H9"/>
    <mergeCell ref="L9:M9"/>
    <mergeCell ref="G10:H10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90" orientation="landscape" r:id="rId2"/>
  <headerFooter>
    <oddFooter>Página &amp;P&amp;R&amp;A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13" workbookViewId="0">
      <selection activeCell="D26" sqref="D26"/>
    </sheetView>
  </sheetViews>
  <sheetFormatPr baseColWidth="10" defaultRowHeight="13.8" x14ac:dyDescent="0.25"/>
  <cols>
    <col min="7" max="7" width="15.5" bestFit="1" customWidth="1"/>
    <col min="8" max="8" width="23.5" bestFit="1" customWidth="1"/>
  </cols>
  <sheetData>
    <row r="1" spans="1:13" ht="18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8" x14ac:dyDescent="0.3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18" x14ac:dyDescent="0.3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18" x14ac:dyDescent="0.3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18" x14ac:dyDescent="0.35">
      <c r="A5" s="54" t="s">
        <v>0</v>
      </c>
      <c r="B5" s="38" t="s">
        <v>1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18" x14ac:dyDescent="0.35">
      <c r="A6" s="16"/>
      <c r="B6" s="16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ht="15.6" x14ac:dyDescent="0.3">
      <c r="A7" s="89" t="s">
        <v>30</v>
      </c>
      <c r="B7" s="89"/>
      <c r="C7" s="22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23.4" x14ac:dyDescent="0.45">
      <c r="A8" s="2"/>
      <c r="B8" s="1"/>
      <c r="C8" s="1"/>
      <c r="D8" s="1"/>
      <c r="E8" s="1"/>
      <c r="F8" s="1"/>
      <c r="G8" s="1"/>
      <c r="H8" s="1"/>
      <c r="I8" s="1"/>
      <c r="J8" s="1"/>
      <c r="K8" s="3"/>
      <c r="L8" s="3"/>
      <c r="M8" s="3"/>
    </row>
    <row r="9" spans="1:13" ht="14.4" x14ac:dyDescent="0.3">
      <c r="A9" s="90" t="s">
        <v>2</v>
      </c>
      <c r="B9" s="90"/>
      <c r="C9" s="90"/>
      <c r="D9" s="39" t="s">
        <v>3</v>
      </c>
      <c r="F9" s="4"/>
      <c r="G9" s="91" t="s">
        <v>5</v>
      </c>
      <c r="H9" s="91"/>
      <c r="I9" s="17" t="s">
        <v>4</v>
      </c>
      <c r="J9" s="1"/>
      <c r="K9" s="5"/>
      <c r="L9" s="92"/>
      <c r="M9" s="92"/>
    </row>
    <row r="10" spans="1:13" ht="14.4" x14ac:dyDescent="0.3">
      <c r="A10" s="90"/>
      <c r="B10" s="90"/>
      <c r="C10" s="90"/>
      <c r="D10" s="6" t="s">
        <v>6</v>
      </c>
      <c r="E10" s="17" t="s">
        <v>4</v>
      </c>
      <c r="F10" s="4"/>
      <c r="G10" s="89" t="s">
        <v>7</v>
      </c>
      <c r="H10" s="89"/>
      <c r="I10" s="4"/>
      <c r="J10" s="1"/>
      <c r="K10" s="1"/>
      <c r="L10" s="7"/>
      <c r="M10" s="7"/>
    </row>
    <row r="11" spans="1:13" ht="24" customHeight="1" x14ac:dyDescent="0.25">
      <c r="A11" s="82" t="s">
        <v>8</v>
      </c>
      <c r="B11" s="82"/>
      <c r="C11" s="83" t="s">
        <v>46</v>
      </c>
      <c r="D11" s="83"/>
      <c r="E11" s="83"/>
      <c r="F11" s="83"/>
      <c r="G11" s="83"/>
      <c r="H11" s="8" t="s">
        <v>9</v>
      </c>
      <c r="I11" s="84" t="s">
        <v>175</v>
      </c>
      <c r="J11" s="84"/>
      <c r="K11" s="84"/>
      <c r="L11" s="84"/>
      <c r="M11" s="84"/>
    </row>
    <row r="12" spans="1:13" ht="14.4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0.799999999999997" x14ac:dyDescent="0.25">
      <c r="A13" s="18" t="s">
        <v>10</v>
      </c>
      <c r="B13" s="18" t="s">
        <v>11</v>
      </c>
      <c r="C13" s="18" t="s">
        <v>12</v>
      </c>
      <c r="D13" s="19" t="s">
        <v>13</v>
      </c>
      <c r="E13" s="20" t="s">
        <v>14</v>
      </c>
      <c r="F13" s="20" t="s">
        <v>15</v>
      </c>
      <c r="G13" s="18" t="s">
        <v>16</v>
      </c>
      <c r="H13" s="18" t="s">
        <v>17</v>
      </c>
      <c r="I13" s="18" t="s">
        <v>18</v>
      </c>
      <c r="J13" s="21" t="s">
        <v>19</v>
      </c>
      <c r="K13" s="18" t="s">
        <v>20</v>
      </c>
      <c r="L13" s="18" t="s">
        <v>21</v>
      </c>
      <c r="M13" s="18" t="s">
        <v>22</v>
      </c>
    </row>
    <row r="14" spans="1:13" ht="20.399999999999999" x14ac:dyDescent="0.25">
      <c r="A14" s="70" t="s">
        <v>313</v>
      </c>
      <c r="B14" s="71" t="s">
        <v>309</v>
      </c>
      <c r="C14" s="72">
        <v>43147</v>
      </c>
      <c r="D14" s="47"/>
      <c r="E14" s="48"/>
      <c r="F14" s="42" t="s">
        <v>175</v>
      </c>
      <c r="G14" s="26" t="s">
        <v>33</v>
      </c>
      <c r="H14" s="49" t="s">
        <v>35</v>
      </c>
      <c r="I14" s="40"/>
      <c r="J14" s="59"/>
      <c r="K14" s="50"/>
      <c r="L14" s="29">
        <f t="shared" ref="L14:L19" si="0">J14*K14*0.16</f>
        <v>0</v>
      </c>
      <c r="M14" s="28">
        <v>8600</v>
      </c>
    </row>
    <row r="15" spans="1:13" ht="20.399999999999999" x14ac:dyDescent="0.25">
      <c r="A15" s="70" t="s">
        <v>314</v>
      </c>
      <c r="B15" s="71" t="s">
        <v>310</v>
      </c>
      <c r="C15" s="72">
        <v>43161</v>
      </c>
      <c r="D15" s="47"/>
      <c r="E15" s="48"/>
      <c r="F15" s="42" t="s">
        <v>175</v>
      </c>
      <c r="G15" s="26" t="s">
        <v>33</v>
      </c>
      <c r="H15" s="49" t="s">
        <v>82</v>
      </c>
      <c r="I15" s="40"/>
      <c r="J15" s="59"/>
      <c r="K15" s="50"/>
      <c r="L15" s="29">
        <f t="shared" si="0"/>
        <v>0</v>
      </c>
      <c r="M15" s="28">
        <v>5050</v>
      </c>
    </row>
    <row r="16" spans="1:13" ht="20.399999999999999" x14ac:dyDescent="0.25">
      <c r="A16" s="70" t="s">
        <v>315</v>
      </c>
      <c r="B16" s="71" t="s">
        <v>311</v>
      </c>
      <c r="C16" s="72">
        <v>43168</v>
      </c>
      <c r="D16" s="47"/>
      <c r="E16" s="48"/>
      <c r="F16" s="42" t="s">
        <v>175</v>
      </c>
      <c r="G16" s="26" t="s">
        <v>33</v>
      </c>
      <c r="H16" s="49" t="s">
        <v>114</v>
      </c>
      <c r="I16" s="40"/>
      <c r="J16" s="59"/>
      <c r="K16" s="50"/>
      <c r="L16" s="29">
        <f t="shared" si="0"/>
        <v>0</v>
      </c>
      <c r="M16" s="28">
        <v>7450</v>
      </c>
    </row>
    <row r="17" spans="1:17" ht="20.399999999999999" x14ac:dyDescent="0.25">
      <c r="A17" s="70" t="s">
        <v>316</v>
      </c>
      <c r="B17" s="71" t="s">
        <v>312</v>
      </c>
      <c r="C17" s="72">
        <v>43175</v>
      </c>
      <c r="D17" s="47"/>
      <c r="E17" s="48"/>
      <c r="F17" s="42" t="s">
        <v>175</v>
      </c>
      <c r="G17" s="26" t="s">
        <v>33</v>
      </c>
      <c r="H17" s="49" t="s">
        <v>163</v>
      </c>
      <c r="I17" s="40"/>
      <c r="J17" s="59"/>
      <c r="K17" s="50"/>
      <c r="L17" s="29">
        <f t="shared" si="0"/>
        <v>0</v>
      </c>
      <c r="M17" s="28">
        <v>7450</v>
      </c>
    </row>
    <row r="18" spans="1:17" ht="20.399999999999999" x14ac:dyDescent="0.25">
      <c r="A18" s="70" t="s">
        <v>318</v>
      </c>
      <c r="B18" s="71" t="s">
        <v>320</v>
      </c>
      <c r="C18" s="72">
        <v>43182</v>
      </c>
      <c r="D18" s="36"/>
      <c r="E18" s="24"/>
      <c r="F18" s="42" t="s">
        <v>175</v>
      </c>
      <c r="G18" s="26" t="s">
        <v>33</v>
      </c>
      <c r="H18" s="45" t="s">
        <v>164</v>
      </c>
      <c r="I18" s="27"/>
      <c r="J18" s="60"/>
      <c r="K18" s="51"/>
      <c r="L18" s="29">
        <f t="shared" si="0"/>
        <v>0</v>
      </c>
      <c r="M18" s="28">
        <v>5050</v>
      </c>
    </row>
    <row r="19" spans="1:17" ht="20.399999999999999" x14ac:dyDescent="0.25">
      <c r="A19" s="70" t="s">
        <v>317</v>
      </c>
      <c r="B19" s="71" t="s">
        <v>319</v>
      </c>
      <c r="C19" s="72">
        <v>43187</v>
      </c>
      <c r="D19" s="36"/>
      <c r="E19" s="24"/>
      <c r="F19" s="42" t="s">
        <v>175</v>
      </c>
      <c r="G19" s="26" t="s">
        <v>33</v>
      </c>
      <c r="H19" s="45" t="s">
        <v>167</v>
      </c>
      <c r="I19" s="27"/>
      <c r="J19" s="60"/>
      <c r="K19" s="51"/>
      <c r="L19" s="29">
        <f t="shared" si="0"/>
        <v>0</v>
      </c>
      <c r="M19" s="28">
        <v>5050</v>
      </c>
    </row>
    <row r="20" spans="1:17" ht="14.4" x14ac:dyDescent="0.3">
      <c r="A20" s="23"/>
      <c r="B20" s="23"/>
      <c r="C20" s="23"/>
      <c r="D20" s="25"/>
      <c r="E20" s="24"/>
      <c r="F20" s="24"/>
      <c r="G20" s="26"/>
      <c r="H20" s="32"/>
      <c r="I20" s="27"/>
      <c r="J20" s="60"/>
      <c r="K20" s="28"/>
      <c r="L20" s="29"/>
      <c r="M20" s="28">
        <f>SUM(M14:M19)</f>
        <v>38650</v>
      </c>
      <c r="N20" s="1"/>
      <c r="O20" s="1"/>
      <c r="P20" s="1"/>
      <c r="Q20" s="1"/>
    </row>
    <row r="21" spans="1:17" ht="14.4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4.4" x14ac:dyDescent="0.3">
      <c r="A22" s="38" t="s">
        <v>31</v>
      </c>
      <c r="B22" s="55" t="s">
        <v>47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4.4" x14ac:dyDescent="0.3">
      <c r="A23" s="16"/>
      <c r="B23" s="1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4.4" x14ac:dyDescent="0.3">
      <c r="A24" s="16"/>
      <c r="B24" s="1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4.4" x14ac:dyDescent="0.3">
      <c r="A25" s="16"/>
      <c r="B25" s="1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4.4" x14ac:dyDescent="0.3">
      <c r="A26" s="16"/>
      <c r="B26" s="1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4.4" x14ac:dyDescent="0.3">
      <c r="A27" s="16"/>
      <c r="B27" s="1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4.4" x14ac:dyDescent="0.3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1"/>
      <c r="O28" s="1"/>
      <c r="P28" s="1"/>
      <c r="Q28" s="1"/>
    </row>
    <row r="29" spans="1:17" x14ac:dyDescent="0.25">
      <c r="A29" s="85" t="s">
        <v>459</v>
      </c>
      <c r="B29" s="85"/>
      <c r="C29" s="85"/>
      <c r="D29" s="33"/>
      <c r="E29" s="85" t="s">
        <v>23</v>
      </c>
      <c r="F29" s="85"/>
      <c r="G29" s="33"/>
      <c r="H29" s="52" t="s">
        <v>24</v>
      </c>
      <c r="I29" s="33"/>
      <c r="J29" s="34"/>
      <c r="K29" s="52" t="s">
        <v>25</v>
      </c>
      <c r="L29" s="34"/>
      <c r="M29" s="33"/>
    </row>
    <row r="30" spans="1:17" ht="13.8" customHeight="1" x14ac:dyDescent="0.25">
      <c r="A30" s="87" t="s">
        <v>460</v>
      </c>
      <c r="B30" s="87"/>
      <c r="C30" s="87"/>
      <c r="D30" s="33"/>
      <c r="E30" s="86" t="s">
        <v>26</v>
      </c>
      <c r="F30" s="86"/>
      <c r="G30" s="33"/>
      <c r="H30" s="35" t="s">
        <v>27</v>
      </c>
      <c r="I30" s="33"/>
      <c r="J30" s="86" t="s">
        <v>28</v>
      </c>
      <c r="K30" s="86"/>
      <c r="L30" s="86"/>
      <c r="M30" s="33"/>
    </row>
    <row r="31" spans="1:17" ht="14.4" x14ac:dyDescent="0.3">
      <c r="A31" s="80"/>
      <c r="B31" s="80"/>
      <c r="C31" s="80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7" ht="14.4" x14ac:dyDescent="0.3">
      <c r="A32" s="81" t="s">
        <v>29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</row>
  </sheetData>
  <mergeCells count="15">
    <mergeCell ref="A1:M1"/>
    <mergeCell ref="A7:B7"/>
    <mergeCell ref="A9:C10"/>
    <mergeCell ref="G9:H9"/>
    <mergeCell ref="L9:M9"/>
    <mergeCell ref="G10:H10"/>
    <mergeCell ref="A32:M32"/>
    <mergeCell ref="A11:B11"/>
    <mergeCell ref="C11:G11"/>
    <mergeCell ref="I11:M11"/>
    <mergeCell ref="A29:C29"/>
    <mergeCell ref="E29:F29"/>
    <mergeCell ref="E30:F30"/>
    <mergeCell ref="J30:L30"/>
    <mergeCell ref="A30:C30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90" orientation="landscape" r:id="rId2"/>
  <headerFooter>
    <oddFooter>Página &amp;P&amp;R&amp;A</oddFoot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19" workbookViewId="0">
      <selection activeCell="D35" sqref="D35"/>
    </sheetView>
  </sheetViews>
  <sheetFormatPr baseColWidth="10" defaultRowHeight="13.8" x14ac:dyDescent="0.25"/>
  <cols>
    <col min="7" max="7" width="17.8984375" bestFit="1" customWidth="1"/>
    <col min="8" max="8" width="27.3984375" customWidth="1"/>
  </cols>
  <sheetData>
    <row r="1" spans="1:13" ht="18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8" x14ac:dyDescent="0.3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18" x14ac:dyDescent="0.3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10.8" customHeight="1" x14ac:dyDescent="0.3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18" x14ac:dyDescent="0.35">
      <c r="A5" s="54" t="s">
        <v>0</v>
      </c>
      <c r="B5" s="38" t="s">
        <v>1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8.4" customHeight="1" x14ac:dyDescent="0.35">
      <c r="A6" s="16"/>
      <c r="B6" s="16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ht="15.6" x14ac:dyDescent="0.3">
      <c r="A7" s="89" t="s">
        <v>30</v>
      </c>
      <c r="B7" s="89"/>
      <c r="C7" s="22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7.2" customHeight="1" x14ac:dyDescent="0.45">
      <c r="A8" s="2"/>
      <c r="B8" s="1"/>
      <c r="C8" s="1"/>
      <c r="D8" s="1"/>
      <c r="E8" s="1"/>
      <c r="F8" s="1"/>
      <c r="G8" s="1"/>
      <c r="H8" s="1"/>
      <c r="I8" s="1"/>
      <c r="J8" s="1"/>
      <c r="K8" s="3"/>
      <c r="L8" s="3"/>
      <c r="M8" s="3"/>
    </row>
    <row r="9" spans="1:13" ht="14.4" x14ac:dyDescent="0.3">
      <c r="A9" s="90" t="s">
        <v>2</v>
      </c>
      <c r="B9" s="90"/>
      <c r="C9" s="90"/>
      <c r="D9" s="39" t="s">
        <v>3</v>
      </c>
      <c r="F9" s="4"/>
      <c r="G9" s="91" t="s">
        <v>5</v>
      </c>
      <c r="H9" s="91"/>
      <c r="I9" s="17" t="s">
        <v>4</v>
      </c>
      <c r="J9" s="1"/>
      <c r="K9" s="5"/>
      <c r="L9" s="92"/>
      <c r="M9" s="92"/>
    </row>
    <row r="10" spans="1:13" ht="14.4" x14ac:dyDescent="0.3">
      <c r="A10" s="90"/>
      <c r="B10" s="90"/>
      <c r="C10" s="90"/>
      <c r="D10" s="6" t="s">
        <v>6</v>
      </c>
      <c r="E10" s="17" t="s">
        <v>4</v>
      </c>
      <c r="F10" s="4"/>
      <c r="G10" s="89" t="s">
        <v>7</v>
      </c>
      <c r="H10" s="89"/>
      <c r="I10" s="4"/>
      <c r="J10" s="1"/>
      <c r="K10" s="1"/>
      <c r="L10" s="7"/>
      <c r="M10" s="7"/>
    </row>
    <row r="11" spans="1:13" x14ac:dyDescent="0.25">
      <c r="A11" s="82" t="s">
        <v>8</v>
      </c>
      <c r="B11" s="82"/>
      <c r="C11" s="83" t="s">
        <v>83</v>
      </c>
      <c r="D11" s="83"/>
      <c r="E11" s="83"/>
      <c r="F11" s="83"/>
      <c r="G11" s="83"/>
      <c r="H11" s="8" t="s">
        <v>9</v>
      </c>
      <c r="I11" s="84" t="s">
        <v>346</v>
      </c>
      <c r="J11" s="84"/>
      <c r="K11" s="84"/>
      <c r="L11" s="84"/>
      <c r="M11" s="84"/>
    </row>
    <row r="12" spans="1:13" ht="9" customHeight="1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0.799999999999997" x14ac:dyDescent="0.25">
      <c r="A13" s="18" t="s">
        <v>10</v>
      </c>
      <c r="B13" s="18" t="s">
        <v>11</v>
      </c>
      <c r="C13" s="18" t="s">
        <v>12</v>
      </c>
      <c r="D13" s="19" t="s">
        <v>13</v>
      </c>
      <c r="E13" s="20" t="s">
        <v>14</v>
      </c>
      <c r="F13" s="20" t="s">
        <v>15</v>
      </c>
      <c r="G13" s="18" t="s">
        <v>16</v>
      </c>
      <c r="H13" s="18" t="s">
        <v>17</v>
      </c>
      <c r="I13" s="18" t="s">
        <v>18</v>
      </c>
      <c r="J13" s="21" t="s">
        <v>19</v>
      </c>
      <c r="K13" s="18" t="s">
        <v>20</v>
      </c>
      <c r="L13" s="18" t="s">
        <v>21</v>
      </c>
      <c r="M13" s="18" t="s">
        <v>22</v>
      </c>
    </row>
    <row r="14" spans="1:13" ht="20.399999999999999" x14ac:dyDescent="0.25">
      <c r="A14" s="70" t="s">
        <v>322</v>
      </c>
      <c r="B14" s="71" t="s">
        <v>321</v>
      </c>
      <c r="C14" s="72">
        <v>43161</v>
      </c>
      <c r="D14" s="47"/>
      <c r="E14" s="48"/>
      <c r="F14" s="42" t="s">
        <v>175</v>
      </c>
      <c r="G14" s="26" t="s">
        <v>33</v>
      </c>
      <c r="H14" s="49" t="s">
        <v>82</v>
      </c>
      <c r="I14" s="40"/>
      <c r="J14" s="59"/>
      <c r="K14" s="50"/>
      <c r="L14" s="29">
        <f t="shared" ref="L14:L30" si="0">J14*K14*0.16</f>
        <v>0</v>
      </c>
      <c r="M14" s="28">
        <v>11650</v>
      </c>
    </row>
    <row r="15" spans="1:13" x14ac:dyDescent="0.25">
      <c r="A15" s="70" t="s">
        <v>335</v>
      </c>
      <c r="B15" s="71" t="s">
        <v>331</v>
      </c>
      <c r="C15" s="72">
        <v>43172</v>
      </c>
      <c r="D15" s="47">
        <v>2008</v>
      </c>
      <c r="E15" s="48">
        <v>43159</v>
      </c>
      <c r="F15" s="42" t="s">
        <v>192</v>
      </c>
      <c r="G15" s="26" t="s">
        <v>85</v>
      </c>
      <c r="H15" s="49" t="s">
        <v>97</v>
      </c>
      <c r="I15" s="40" t="s">
        <v>94</v>
      </c>
      <c r="J15" s="59">
        <v>100</v>
      </c>
      <c r="K15" s="50">
        <v>161.63999999999999</v>
      </c>
      <c r="L15" s="29">
        <f t="shared" si="0"/>
        <v>2586.2399999999998</v>
      </c>
      <c r="M15" s="28">
        <f t="shared" ref="M15:M27" si="1">J15*K15+L15</f>
        <v>18750.239999999998</v>
      </c>
    </row>
    <row r="16" spans="1:13" x14ac:dyDescent="0.25">
      <c r="A16" s="70" t="s">
        <v>336</v>
      </c>
      <c r="B16" s="71" t="s">
        <v>332</v>
      </c>
      <c r="C16" s="72">
        <v>43172</v>
      </c>
      <c r="D16" s="47">
        <v>2009</v>
      </c>
      <c r="E16" s="48">
        <v>43159</v>
      </c>
      <c r="F16" s="42" t="s">
        <v>192</v>
      </c>
      <c r="G16" s="26" t="s">
        <v>85</v>
      </c>
      <c r="H16" s="49" t="s">
        <v>95</v>
      </c>
      <c r="I16" s="40" t="s">
        <v>94</v>
      </c>
      <c r="J16" s="59">
        <v>100</v>
      </c>
      <c r="K16" s="50">
        <v>150</v>
      </c>
      <c r="L16" s="29">
        <f t="shared" si="0"/>
        <v>2400</v>
      </c>
      <c r="M16" s="28">
        <f t="shared" si="1"/>
        <v>17400</v>
      </c>
    </row>
    <row r="17" spans="1:17" x14ac:dyDescent="0.25">
      <c r="A17" s="70" t="s">
        <v>337</v>
      </c>
      <c r="B17" s="71" t="s">
        <v>333</v>
      </c>
      <c r="C17" s="72">
        <v>43172</v>
      </c>
      <c r="D17" s="47">
        <v>2010</v>
      </c>
      <c r="E17" s="48">
        <v>43159</v>
      </c>
      <c r="F17" s="42" t="s">
        <v>192</v>
      </c>
      <c r="G17" s="26" t="s">
        <v>85</v>
      </c>
      <c r="H17" s="49" t="s">
        <v>95</v>
      </c>
      <c r="I17" s="40" t="s">
        <v>94</v>
      </c>
      <c r="J17" s="59">
        <v>60</v>
      </c>
      <c r="K17" s="50">
        <v>150</v>
      </c>
      <c r="L17" s="29">
        <f t="shared" si="0"/>
        <v>1440</v>
      </c>
      <c r="M17" s="28">
        <f t="shared" si="1"/>
        <v>10440</v>
      </c>
    </row>
    <row r="18" spans="1:17" x14ac:dyDescent="0.25">
      <c r="A18" s="70" t="s">
        <v>338</v>
      </c>
      <c r="B18" s="71" t="s">
        <v>342</v>
      </c>
      <c r="C18" s="72">
        <v>43172</v>
      </c>
      <c r="D18" s="36">
        <v>2007</v>
      </c>
      <c r="E18" s="24">
        <v>43159</v>
      </c>
      <c r="F18" s="42" t="s">
        <v>285</v>
      </c>
      <c r="G18" s="26" t="s">
        <v>85</v>
      </c>
      <c r="H18" s="45" t="s">
        <v>86</v>
      </c>
      <c r="I18" s="27" t="s">
        <v>80</v>
      </c>
      <c r="J18" s="60">
        <v>50</v>
      </c>
      <c r="K18" s="51">
        <v>125</v>
      </c>
      <c r="L18" s="29">
        <f t="shared" si="0"/>
        <v>1000</v>
      </c>
      <c r="M18" s="28">
        <f t="shared" si="1"/>
        <v>7250</v>
      </c>
    </row>
    <row r="19" spans="1:17" x14ac:dyDescent="0.25">
      <c r="A19" s="70" t="s">
        <v>338</v>
      </c>
      <c r="B19" s="71" t="s">
        <v>342</v>
      </c>
      <c r="C19" s="72">
        <v>43172</v>
      </c>
      <c r="D19" s="36">
        <v>2007</v>
      </c>
      <c r="E19" s="24">
        <v>43159</v>
      </c>
      <c r="F19" s="42" t="s">
        <v>285</v>
      </c>
      <c r="G19" s="26" t="s">
        <v>85</v>
      </c>
      <c r="H19" s="45" t="s">
        <v>88</v>
      </c>
      <c r="I19" s="27" t="s">
        <v>80</v>
      </c>
      <c r="J19" s="60">
        <v>100</v>
      </c>
      <c r="K19" s="51">
        <v>29</v>
      </c>
      <c r="L19" s="29">
        <f t="shared" si="0"/>
        <v>464</v>
      </c>
      <c r="M19" s="28">
        <f t="shared" si="1"/>
        <v>3364</v>
      </c>
    </row>
    <row r="20" spans="1:17" x14ac:dyDescent="0.25">
      <c r="A20" s="70" t="s">
        <v>338</v>
      </c>
      <c r="B20" s="71" t="s">
        <v>342</v>
      </c>
      <c r="C20" s="72">
        <v>43172</v>
      </c>
      <c r="D20" s="36">
        <v>2007</v>
      </c>
      <c r="E20" s="24">
        <v>43159</v>
      </c>
      <c r="F20" s="42" t="s">
        <v>285</v>
      </c>
      <c r="G20" s="26" t="s">
        <v>85</v>
      </c>
      <c r="H20" s="45" t="s">
        <v>111</v>
      </c>
      <c r="I20" s="27" t="s">
        <v>80</v>
      </c>
      <c r="J20" s="60">
        <v>30</v>
      </c>
      <c r="K20" s="51">
        <v>172</v>
      </c>
      <c r="L20" s="29">
        <f t="shared" si="0"/>
        <v>825.6</v>
      </c>
      <c r="M20" s="28">
        <f>J20*K20+L20-0.03</f>
        <v>5985.5700000000006</v>
      </c>
    </row>
    <row r="21" spans="1:17" x14ac:dyDescent="0.25">
      <c r="A21" s="70" t="s">
        <v>338</v>
      </c>
      <c r="B21" s="71" t="s">
        <v>342</v>
      </c>
      <c r="C21" s="72">
        <v>43172</v>
      </c>
      <c r="D21" s="36">
        <v>2007</v>
      </c>
      <c r="E21" s="24">
        <v>43159</v>
      </c>
      <c r="F21" s="42" t="s">
        <v>285</v>
      </c>
      <c r="G21" s="26" t="s">
        <v>85</v>
      </c>
      <c r="H21" s="45" t="s">
        <v>90</v>
      </c>
      <c r="I21" s="27" t="s">
        <v>91</v>
      </c>
      <c r="J21" s="60">
        <v>15</v>
      </c>
      <c r="K21" s="51">
        <v>31.052900000000001</v>
      </c>
      <c r="L21" s="29">
        <f t="shared" si="0"/>
        <v>74.526960000000003</v>
      </c>
      <c r="M21" s="28">
        <f>J21*K21+L21-0.02</f>
        <v>540.30046000000004</v>
      </c>
    </row>
    <row r="22" spans="1:17" x14ac:dyDescent="0.25">
      <c r="A22" s="70" t="s">
        <v>338</v>
      </c>
      <c r="B22" s="71" t="s">
        <v>342</v>
      </c>
      <c r="C22" s="72">
        <v>43172</v>
      </c>
      <c r="D22" s="36">
        <v>2007</v>
      </c>
      <c r="E22" s="24">
        <v>43159</v>
      </c>
      <c r="F22" s="42" t="s">
        <v>285</v>
      </c>
      <c r="G22" s="26" t="s">
        <v>85</v>
      </c>
      <c r="H22" s="45" t="s">
        <v>89</v>
      </c>
      <c r="I22" s="27" t="s">
        <v>91</v>
      </c>
      <c r="J22" s="60">
        <v>100</v>
      </c>
      <c r="K22" s="51">
        <v>29</v>
      </c>
      <c r="L22" s="29">
        <f t="shared" si="0"/>
        <v>464</v>
      </c>
      <c r="M22" s="28">
        <f t="shared" si="1"/>
        <v>3364</v>
      </c>
    </row>
    <row r="23" spans="1:17" x14ac:dyDescent="0.25">
      <c r="A23" s="70" t="s">
        <v>323</v>
      </c>
      <c r="B23" s="71" t="s">
        <v>324</v>
      </c>
      <c r="C23" s="72">
        <v>43168</v>
      </c>
      <c r="D23" s="36"/>
      <c r="E23" s="24"/>
      <c r="F23" s="42" t="s">
        <v>175</v>
      </c>
      <c r="G23" s="26" t="s">
        <v>33</v>
      </c>
      <c r="H23" s="45" t="s">
        <v>114</v>
      </c>
      <c r="I23" s="27"/>
      <c r="J23" s="60"/>
      <c r="K23" s="51"/>
      <c r="L23" s="29">
        <f t="shared" si="0"/>
        <v>0</v>
      </c>
      <c r="M23" s="28">
        <v>10550</v>
      </c>
    </row>
    <row r="24" spans="1:17" ht="51" x14ac:dyDescent="0.25">
      <c r="A24" s="70" t="s">
        <v>345</v>
      </c>
      <c r="B24" s="71" t="s">
        <v>344</v>
      </c>
      <c r="C24" s="72">
        <v>43175</v>
      </c>
      <c r="D24" s="36">
        <v>238</v>
      </c>
      <c r="E24" s="24">
        <v>43166</v>
      </c>
      <c r="F24" s="42" t="s">
        <v>195</v>
      </c>
      <c r="G24" s="26" t="s">
        <v>119</v>
      </c>
      <c r="H24" s="45" t="s">
        <v>120</v>
      </c>
      <c r="I24" s="27" t="s">
        <v>118</v>
      </c>
      <c r="J24" s="60">
        <v>4</v>
      </c>
      <c r="K24" s="51">
        <v>3080</v>
      </c>
      <c r="L24" s="29">
        <f t="shared" si="0"/>
        <v>1971.2</v>
      </c>
      <c r="M24" s="28">
        <f t="shared" si="1"/>
        <v>14291.2</v>
      </c>
    </row>
    <row r="25" spans="1:17" x14ac:dyDescent="0.25">
      <c r="A25" s="70" t="s">
        <v>340</v>
      </c>
      <c r="B25" s="71" t="s">
        <v>339</v>
      </c>
      <c r="C25" s="72">
        <v>43181</v>
      </c>
      <c r="D25" s="36" t="s">
        <v>154</v>
      </c>
      <c r="E25" s="24">
        <v>43173</v>
      </c>
      <c r="F25" s="42" t="s">
        <v>341</v>
      </c>
      <c r="G25" s="26" t="s">
        <v>148</v>
      </c>
      <c r="H25" s="46" t="s">
        <v>149</v>
      </c>
      <c r="I25" s="27" t="s">
        <v>80</v>
      </c>
      <c r="J25" s="60">
        <v>24</v>
      </c>
      <c r="K25" s="51">
        <v>85</v>
      </c>
      <c r="L25" s="29">
        <f t="shared" si="0"/>
        <v>326.40000000000003</v>
      </c>
      <c r="M25" s="28">
        <f t="shared" si="1"/>
        <v>2366.4</v>
      </c>
    </row>
    <row r="26" spans="1:17" x14ac:dyDescent="0.25">
      <c r="A26" s="70" t="s">
        <v>340</v>
      </c>
      <c r="B26" s="71" t="s">
        <v>339</v>
      </c>
      <c r="C26" s="72">
        <v>43181</v>
      </c>
      <c r="D26" s="36" t="s">
        <v>154</v>
      </c>
      <c r="E26" s="24">
        <v>43173</v>
      </c>
      <c r="F26" s="42" t="s">
        <v>341</v>
      </c>
      <c r="G26" s="26" t="s">
        <v>148</v>
      </c>
      <c r="H26" s="46" t="s">
        <v>155</v>
      </c>
      <c r="I26" s="27" t="s">
        <v>80</v>
      </c>
      <c r="J26" s="60">
        <v>15</v>
      </c>
      <c r="K26" s="51">
        <v>60</v>
      </c>
      <c r="L26" s="29">
        <f t="shared" si="0"/>
        <v>144</v>
      </c>
      <c r="M26" s="28">
        <f t="shared" si="1"/>
        <v>1044</v>
      </c>
    </row>
    <row r="27" spans="1:17" x14ac:dyDescent="0.25">
      <c r="A27" s="70" t="s">
        <v>338</v>
      </c>
      <c r="B27" s="71" t="s">
        <v>334</v>
      </c>
      <c r="C27" s="72">
        <v>43181</v>
      </c>
      <c r="D27" s="36">
        <v>2047</v>
      </c>
      <c r="E27" s="24">
        <v>43173</v>
      </c>
      <c r="F27" s="42" t="s">
        <v>192</v>
      </c>
      <c r="G27" s="26" t="s">
        <v>85</v>
      </c>
      <c r="H27" s="46" t="s">
        <v>161</v>
      </c>
      <c r="I27" s="27" t="s">
        <v>80</v>
      </c>
      <c r="J27" s="60">
        <v>1500</v>
      </c>
      <c r="K27" s="51">
        <v>9.5</v>
      </c>
      <c r="L27" s="29">
        <f t="shared" si="0"/>
        <v>2280</v>
      </c>
      <c r="M27" s="28">
        <f t="shared" si="1"/>
        <v>16530</v>
      </c>
    </row>
    <row r="28" spans="1:17" x14ac:dyDescent="0.25">
      <c r="A28" s="70" t="s">
        <v>328</v>
      </c>
      <c r="B28" s="71" t="s">
        <v>325</v>
      </c>
      <c r="C28" s="72">
        <v>43175</v>
      </c>
      <c r="D28" s="36"/>
      <c r="E28" s="24"/>
      <c r="F28" s="42" t="s">
        <v>175</v>
      </c>
      <c r="G28" s="26" t="s">
        <v>33</v>
      </c>
      <c r="H28" s="46" t="s">
        <v>163</v>
      </c>
      <c r="I28" s="27"/>
      <c r="J28" s="60"/>
      <c r="K28" s="51"/>
      <c r="L28" s="29">
        <f t="shared" si="0"/>
        <v>0</v>
      </c>
      <c r="M28" s="28">
        <v>12700</v>
      </c>
    </row>
    <row r="29" spans="1:17" x14ac:dyDescent="0.25">
      <c r="A29" s="70" t="s">
        <v>330</v>
      </c>
      <c r="B29" s="71" t="s">
        <v>327</v>
      </c>
      <c r="C29" s="72">
        <v>43182</v>
      </c>
      <c r="D29" s="36"/>
      <c r="E29" s="24"/>
      <c r="F29" s="42" t="s">
        <v>175</v>
      </c>
      <c r="G29" s="26" t="s">
        <v>33</v>
      </c>
      <c r="H29" s="46" t="s">
        <v>164</v>
      </c>
      <c r="I29" s="27"/>
      <c r="J29" s="60"/>
      <c r="K29" s="51"/>
      <c r="L29" s="29">
        <f t="shared" si="0"/>
        <v>0</v>
      </c>
      <c r="M29" s="28">
        <v>12550</v>
      </c>
    </row>
    <row r="30" spans="1:17" x14ac:dyDescent="0.25">
      <c r="A30" s="70" t="s">
        <v>329</v>
      </c>
      <c r="B30" s="71" t="s">
        <v>326</v>
      </c>
      <c r="C30" s="72">
        <v>43187</v>
      </c>
      <c r="D30" s="36"/>
      <c r="E30" s="24"/>
      <c r="F30" s="42" t="s">
        <v>175</v>
      </c>
      <c r="G30" s="26" t="s">
        <v>33</v>
      </c>
      <c r="H30" s="46" t="s">
        <v>167</v>
      </c>
      <c r="I30" s="27"/>
      <c r="J30" s="60"/>
      <c r="K30" s="51"/>
      <c r="L30" s="29">
        <f t="shared" si="0"/>
        <v>0</v>
      </c>
      <c r="M30" s="28">
        <v>18550</v>
      </c>
    </row>
    <row r="31" spans="1:17" ht="14.4" x14ac:dyDescent="0.3">
      <c r="A31" s="23"/>
      <c r="B31" s="23"/>
      <c r="C31" s="23"/>
      <c r="D31" s="25"/>
      <c r="E31" s="24"/>
      <c r="F31" s="24"/>
      <c r="G31" s="26"/>
      <c r="H31" s="32"/>
      <c r="I31" s="27"/>
      <c r="J31" s="60"/>
      <c r="K31" s="28"/>
      <c r="L31" s="29"/>
      <c r="M31" s="28">
        <f>SUM(M14:M30)</f>
        <v>167325.71045999997</v>
      </c>
      <c r="N31" s="1"/>
      <c r="O31" s="1"/>
      <c r="P31" s="1"/>
      <c r="Q31" s="1"/>
    </row>
    <row r="32" spans="1:17" ht="4.8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4.4" x14ac:dyDescent="0.3">
      <c r="A33" s="38" t="s">
        <v>31</v>
      </c>
      <c r="B33" s="55" t="s">
        <v>84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4.4" x14ac:dyDescent="0.3">
      <c r="A34" s="16"/>
      <c r="B34" s="1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4.4" x14ac:dyDescent="0.3">
      <c r="A35" s="16"/>
      <c r="B35" s="1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4.4" x14ac:dyDescent="0.3">
      <c r="A36" s="16"/>
      <c r="B36" s="1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4.4" x14ac:dyDescent="0.3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1"/>
      <c r="O37" s="1"/>
      <c r="P37" s="1"/>
      <c r="Q37" s="1"/>
    </row>
    <row r="38" spans="1:17" x14ac:dyDescent="0.25">
      <c r="A38" s="85" t="s">
        <v>459</v>
      </c>
      <c r="B38" s="85"/>
      <c r="C38" s="85"/>
      <c r="D38" s="33"/>
      <c r="E38" s="85" t="s">
        <v>23</v>
      </c>
      <c r="F38" s="85"/>
      <c r="G38" s="33"/>
      <c r="H38" s="52" t="s">
        <v>24</v>
      </c>
      <c r="I38" s="33"/>
      <c r="J38" s="34"/>
      <c r="K38" s="52" t="s">
        <v>25</v>
      </c>
      <c r="L38" s="34"/>
      <c r="M38" s="33"/>
    </row>
    <row r="39" spans="1:17" ht="13.8" customHeight="1" x14ac:dyDescent="0.25">
      <c r="A39" s="87" t="s">
        <v>460</v>
      </c>
      <c r="B39" s="87"/>
      <c r="C39" s="87"/>
      <c r="D39" s="33"/>
      <c r="E39" s="86" t="s">
        <v>26</v>
      </c>
      <c r="F39" s="86"/>
      <c r="G39" s="33"/>
      <c r="H39" s="35" t="s">
        <v>27</v>
      </c>
      <c r="I39" s="33"/>
      <c r="J39" s="86" t="s">
        <v>28</v>
      </c>
      <c r="K39" s="86"/>
      <c r="L39" s="86"/>
      <c r="M39" s="33"/>
    </row>
    <row r="40" spans="1:17" ht="14.4" x14ac:dyDescent="0.3">
      <c r="A40" s="80"/>
      <c r="B40" s="80"/>
      <c r="C40" s="80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7" ht="14.4" x14ac:dyDescent="0.3">
      <c r="A41" s="81" t="s">
        <v>29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</row>
  </sheetData>
  <mergeCells count="15">
    <mergeCell ref="A1:M1"/>
    <mergeCell ref="A7:B7"/>
    <mergeCell ref="A9:C10"/>
    <mergeCell ref="G9:H9"/>
    <mergeCell ref="L9:M9"/>
    <mergeCell ref="G10:H10"/>
    <mergeCell ref="A41:M41"/>
    <mergeCell ref="A11:B11"/>
    <mergeCell ref="C11:G11"/>
    <mergeCell ref="I11:M11"/>
    <mergeCell ref="A38:C38"/>
    <mergeCell ref="E38:F38"/>
    <mergeCell ref="E39:F39"/>
    <mergeCell ref="J39:L39"/>
    <mergeCell ref="A39:C39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r:id="rId2"/>
  <headerFooter>
    <oddFooter>Página &amp;P&amp;R&amp;A</oddFooter>
  </headerFooter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25" workbookViewId="0">
      <selection activeCell="D38" sqref="D38"/>
    </sheetView>
  </sheetViews>
  <sheetFormatPr baseColWidth="10" defaultRowHeight="13.8" x14ac:dyDescent="0.25"/>
  <cols>
    <col min="7" max="7" width="17.8984375" bestFit="1" customWidth="1"/>
    <col min="8" max="8" width="23.5" bestFit="1" customWidth="1"/>
  </cols>
  <sheetData>
    <row r="1" spans="1:13" ht="18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8" x14ac:dyDescent="0.3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18" x14ac:dyDescent="0.3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18" x14ac:dyDescent="0.3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3" ht="18" x14ac:dyDescent="0.3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18" x14ac:dyDescent="0.35">
      <c r="A6" s="54" t="s">
        <v>0</v>
      </c>
      <c r="B6" s="38" t="s">
        <v>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ht="18" x14ac:dyDescent="0.35">
      <c r="A7" s="16"/>
      <c r="B7" s="16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3" ht="15.6" x14ac:dyDescent="0.3">
      <c r="A8" s="89" t="s">
        <v>30</v>
      </c>
      <c r="B8" s="89"/>
      <c r="C8" s="22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ht="23.4" x14ac:dyDescent="0.45">
      <c r="A9" s="2"/>
      <c r="B9" s="1"/>
      <c r="C9" s="1"/>
      <c r="D9" s="1"/>
      <c r="E9" s="1"/>
      <c r="F9" s="1"/>
      <c r="G9" s="1"/>
      <c r="H9" s="1"/>
      <c r="I9" s="1"/>
      <c r="J9" s="1"/>
      <c r="K9" s="3"/>
      <c r="L9" s="3"/>
      <c r="M9" s="3"/>
    </row>
    <row r="10" spans="1:13" ht="21.6" customHeight="1" x14ac:dyDescent="0.3">
      <c r="A10" s="90" t="s">
        <v>2</v>
      </c>
      <c r="B10" s="90"/>
      <c r="C10" s="90"/>
      <c r="D10" s="39" t="s">
        <v>3</v>
      </c>
      <c r="F10" s="4"/>
      <c r="G10" s="91" t="s">
        <v>5</v>
      </c>
      <c r="H10" s="91"/>
      <c r="I10" s="17" t="s">
        <v>4</v>
      </c>
      <c r="J10" s="1"/>
      <c r="K10" s="5"/>
      <c r="L10" s="92"/>
      <c r="M10" s="92"/>
    </row>
    <row r="11" spans="1:13" ht="18" customHeight="1" x14ac:dyDescent="0.3">
      <c r="A11" s="90"/>
      <c r="B11" s="90"/>
      <c r="C11" s="90"/>
      <c r="D11" s="6" t="s">
        <v>6</v>
      </c>
      <c r="E11" s="17" t="s">
        <v>4</v>
      </c>
      <c r="F11" s="4"/>
      <c r="G11" s="89" t="s">
        <v>7</v>
      </c>
      <c r="H11" s="89"/>
      <c r="I11" s="4"/>
      <c r="J11" s="1"/>
      <c r="K11" s="1"/>
      <c r="L11" s="7"/>
      <c r="M11" s="7"/>
    </row>
    <row r="12" spans="1:13" ht="14.4" x14ac:dyDescent="0.3">
      <c r="A12" s="79"/>
      <c r="B12" s="79"/>
      <c r="C12" s="79"/>
      <c r="D12" s="6"/>
      <c r="E12" s="17"/>
      <c r="F12" s="4"/>
      <c r="G12" s="78"/>
      <c r="H12" s="78"/>
      <c r="I12" s="4"/>
      <c r="J12" s="1"/>
      <c r="K12" s="1"/>
      <c r="L12" s="7"/>
      <c r="M12" s="7"/>
    </row>
    <row r="13" spans="1:13" ht="27.6" customHeight="1" x14ac:dyDescent="0.25">
      <c r="A13" s="82" t="s">
        <v>8</v>
      </c>
      <c r="B13" s="82"/>
      <c r="C13" s="83" t="s">
        <v>32</v>
      </c>
      <c r="D13" s="83"/>
      <c r="E13" s="83"/>
      <c r="F13" s="83"/>
      <c r="G13" s="83"/>
      <c r="H13" s="8" t="s">
        <v>9</v>
      </c>
      <c r="I13" s="84" t="s">
        <v>346</v>
      </c>
      <c r="J13" s="84"/>
      <c r="K13" s="84"/>
      <c r="L13" s="84"/>
      <c r="M13" s="84"/>
    </row>
    <row r="14" spans="1:13" ht="18.600000000000001" customHeight="1" x14ac:dyDescent="0.3">
      <c r="A14" s="9"/>
      <c r="B14" s="9"/>
      <c r="C14" s="10"/>
      <c r="D14" s="11"/>
      <c r="E14" s="12"/>
      <c r="F14" s="12"/>
      <c r="G14" s="9"/>
      <c r="H14" s="9"/>
      <c r="I14" s="10"/>
      <c r="J14" s="13"/>
      <c r="K14" s="9"/>
      <c r="L14" s="9"/>
      <c r="M14" s="9"/>
    </row>
    <row r="15" spans="1:13" ht="40.799999999999997" x14ac:dyDescent="0.25">
      <c r="A15" s="18" t="s">
        <v>10</v>
      </c>
      <c r="B15" s="18" t="s">
        <v>11</v>
      </c>
      <c r="C15" s="18" t="s">
        <v>12</v>
      </c>
      <c r="D15" s="19" t="s">
        <v>13</v>
      </c>
      <c r="E15" s="20" t="s">
        <v>14</v>
      </c>
      <c r="F15" s="20" t="s">
        <v>15</v>
      </c>
      <c r="G15" s="18" t="s">
        <v>16</v>
      </c>
      <c r="H15" s="18" t="s">
        <v>17</v>
      </c>
      <c r="I15" s="18" t="s">
        <v>18</v>
      </c>
      <c r="J15" s="21" t="s">
        <v>19</v>
      </c>
      <c r="K15" s="18" t="s">
        <v>20</v>
      </c>
      <c r="L15" s="18" t="s">
        <v>21</v>
      </c>
      <c r="M15" s="18" t="s">
        <v>22</v>
      </c>
    </row>
    <row r="16" spans="1:13" ht="20.399999999999999" x14ac:dyDescent="0.25">
      <c r="A16" s="70" t="s">
        <v>271</v>
      </c>
      <c r="B16" s="71" t="s">
        <v>347</v>
      </c>
      <c r="C16" s="72">
        <v>43154</v>
      </c>
      <c r="D16" s="47"/>
      <c r="E16" s="48"/>
      <c r="F16" s="42" t="s">
        <v>175</v>
      </c>
      <c r="G16" s="26" t="s">
        <v>33</v>
      </c>
      <c r="H16" s="49" t="s">
        <v>51</v>
      </c>
      <c r="I16" s="40"/>
      <c r="J16" s="59"/>
      <c r="K16" s="50"/>
      <c r="L16" s="29">
        <f t="shared" ref="L16:L32" si="0">J16*K16*0.16</f>
        <v>0</v>
      </c>
      <c r="M16" s="28">
        <v>15600</v>
      </c>
    </row>
    <row r="17" spans="1:13" ht="20.399999999999999" x14ac:dyDescent="0.25">
      <c r="A17" s="70" t="s">
        <v>349</v>
      </c>
      <c r="B17" s="71" t="s">
        <v>348</v>
      </c>
      <c r="C17" s="72">
        <v>43161</v>
      </c>
      <c r="D17" s="47"/>
      <c r="E17" s="48"/>
      <c r="F17" s="42" t="s">
        <v>175</v>
      </c>
      <c r="G17" s="26" t="s">
        <v>33</v>
      </c>
      <c r="H17" s="49" t="s">
        <v>82</v>
      </c>
      <c r="I17" s="40"/>
      <c r="J17" s="59"/>
      <c r="K17" s="50"/>
      <c r="L17" s="29">
        <f t="shared" si="0"/>
        <v>0</v>
      </c>
      <c r="M17" s="28">
        <v>15600</v>
      </c>
    </row>
    <row r="18" spans="1:13" x14ac:dyDescent="0.25">
      <c r="A18" s="70" t="s">
        <v>367</v>
      </c>
      <c r="B18" s="71" t="s">
        <v>366</v>
      </c>
      <c r="C18" s="72">
        <v>43172</v>
      </c>
      <c r="D18" s="47">
        <v>1999</v>
      </c>
      <c r="E18" s="48">
        <v>43159</v>
      </c>
      <c r="F18" s="42" t="s">
        <v>285</v>
      </c>
      <c r="G18" s="26" t="s">
        <v>85</v>
      </c>
      <c r="H18" s="49" t="s">
        <v>86</v>
      </c>
      <c r="I18" s="40" t="s">
        <v>80</v>
      </c>
      <c r="J18" s="59">
        <v>30</v>
      </c>
      <c r="K18" s="50">
        <v>125</v>
      </c>
      <c r="L18" s="29">
        <f t="shared" si="0"/>
        <v>600</v>
      </c>
      <c r="M18" s="28">
        <f t="shared" ref="M18:M29" si="1">J18*K18+L18</f>
        <v>4350</v>
      </c>
    </row>
    <row r="19" spans="1:13" x14ac:dyDescent="0.25">
      <c r="A19" s="70" t="s">
        <v>367</v>
      </c>
      <c r="B19" s="71" t="s">
        <v>366</v>
      </c>
      <c r="C19" s="72">
        <v>43172</v>
      </c>
      <c r="D19" s="47">
        <v>1999</v>
      </c>
      <c r="E19" s="48">
        <v>43159</v>
      </c>
      <c r="F19" s="42" t="s">
        <v>285</v>
      </c>
      <c r="G19" s="26" t="s">
        <v>85</v>
      </c>
      <c r="H19" s="49" t="s">
        <v>87</v>
      </c>
      <c r="I19" s="40" t="s">
        <v>80</v>
      </c>
      <c r="J19" s="59">
        <v>30</v>
      </c>
      <c r="K19" s="50">
        <v>172</v>
      </c>
      <c r="L19" s="29">
        <f t="shared" si="0"/>
        <v>825.6</v>
      </c>
      <c r="M19" s="28">
        <f t="shared" si="1"/>
        <v>5985.6</v>
      </c>
    </row>
    <row r="20" spans="1:13" x14ac:dyDescent="0.25">
      <c r="A20" s="70" t="s">
        <v>367</v>
      </c>
      <c r="B20" s="71" t="s">
        <v>366</v>
      </c>
      <c r="C20" s="72">
        <v>43172</v>
      </c>
      <c r="D20" s="47">
        <v>1999</v>
      </c>
      <c r="E20" s="48">
        <v>43159</v>
      </c>
      <c r="F20" s="42" t="s">
        <v>285</v>
      </c>
      <c r="G20" s="26" t="s">
        <v>85</v>
      </c>
      <c r="H20" s="45" t="s">
        <v>88</v>
      </c>
      <c r="I20" s="27" t="s">
        <v>91</v>
      </c>
      <c r="J20" s="60">
        <v>70</v>
      </c>
      <c r="K20" s="51">
        <v>29</v>
      </c>
      <c r="L20" s="29">
        <f t="shared" si="0"/>
        <v>324.8</v>
      </c>
      <c r="M20" s="28">
        <f t="shared" si="1"/>
        <v>2354.8000000000002</v>
      </c>
    </row>
    <row r="21" spans="1:13" x14ac:dyDescent="0.25">
      <c r="A21" s="70" t="s">
        <v>367</v>
      </c>
      <c r="B21" s="71" t="s">
        <v>366</v>
      </c>
      <c r="C21" s="72">
        <v>43172</v>
      </c>
      <c r="D21" s="47">
        <v>1999</v>
      </c>
      <c r="E21" s="48">
        <v>43159</v>
      </c>
      <c r="F21" s="42" t="s">
        <v>285</v>
      </c>
      <c r="G21" s="26" t="s">
        <v>85</v>
      </c>
      <c r="H21" s="45" t="s">
        <v>89</v>
      </c>
      <c r="I21" s="27" t="s">
        <v>91</v>
      </c>
      <c r="J21" s="60">
        <v>100</v>
      </c>
      <c r="K21" s="51">
        <v>29</v>
      </c>
      <c r="L21" s="29">
        <f t="shared" si="0"/>
        <v>464</v>
      </c>
      <c r="M21" s="28">
        <f t="shared" si="1"/>
        <v>3364</v>
      </c>
    </row>
    <row r="22" spans="1:13" x14ac:dyDescent="0.25">
      <c r="A22" s="70" t="s">
        <v>367</v>
      </c>
      <c r="B22" s="71" t="s">
        <v>366</v>
      </c>
      <c r="C22" s="72">
        <v>43172</v>
      </c>
      <c r="D22" s="47">
        <v>1999</v>
      </c>
      <c r="E22" s="48">
        <v>43159</v>
      </c>
      <c r="F22" s="42" t="s">
        <v>285</v>
      </c>
      <c r="G22" s="26" t="s">
        <v>85</v>
      </c>
      <c r="H22" s="45" t="s">
        <v>90</v>
      </c>
      <c r="I22" s="27" t="s">
        <v>91</v>
      </c>
      <c r="J22" s="60">
        <v>10</v>
      </c>
      <c r="K22" s="51">
        <v>31.05</v>
      </c>
      <c r="L22" s="29">
        <f t="shared" si="0"/>
        <v>49.68</v>
      </c>
      <c r="M22" s="28">
        <f t="shared" si="1"/>
        <v>360.18</v>
      </c>
    </row>
    <row r="23" spans="1:13" x14ac:dyDescent="0.25">
      <c r="A23" s="70" t="s">
        <v>361</v>
      </c>
      <c r="B23" s="71" t="s">
        <v>358</v>
      </c>
      <c r="C23" s="72">
        <v>43172</v>
      </c>
      <c r="D23" s="36">
        <v>2000</v>
      </c>
      <c r="E23" s="24">
        <v>43159</v>
      </c>
      <c r="F23" s="42" t="s">
        <v>192</v>
      </c>
      <c r="G23" s="26" t="s">
        <v>85</v>
      </c>
      <c r="H23" s="45" t="s">
        <v>92</v>
      </c>
      <c r="I23" s="27" t="s">
        <v>80</v>
      </c>
      <c r="J23" s="60">
        <v>1200</v>
      </c>
      <c r="K23" s="51">
        <v>9.5</v>
      </c>
      <c r="L23" s="29">
        <f t="shared" si="0"/>
        <v>1824</v>
      </c>
      <c r="M23" s="28">
        <f t="shared" si="1"/>
        <v>13224</v>
      </c>
    </row>
    <row r="24" spans="1:13" x14ac:dyDescent="0.25">
      <c r="A24" s="70" t="s">
        <v>362</v>
      </c>
      <c r="B24" s="71" t="s">
        <v>359</v>
      </c>
      <c r="C24" s="72">
        <v>43172</v>
      </c>
      <c r="D24" s="36">
        <v>2001</v>
      </c>
      <c r="E24" s="24">
        <v>43159</v>
      </c>
      <c r="F24" s="42" t="s">
        <v>192</v>
      </c>
      <c r="G24" s="26" t="s">
        <v>85</v>
      </c>
      <c r="H24" s="45" t="s">
        <v>93</v>
      </c>
      <c r="I24" s="27" t="s">
        <v>94</v>
      </c>
      <c r="J24" s="60">
        <v>100</v>
      </c>
      <c r="K24" s="51">
        <v>161.63999999999999</v>
      </c>
      <c r="L24" s="29">
        <f t="shared" si="0"/>
        <v>2586.2399999999998</v>
      </c>
      <c r="M24" s="28">
        <f t="shared" si="1"/>
        <v>18750.239999999998</v>
      </c>
    </row>
    <row r="25" spans="1:13" x14ac:dyDescent="0.25">
      <c r="A25" s="70" t="s">
        <v>363</v>
      </c>
      <c r="B25" s="71" t="s">
        <v>360</v>
      </c>
      <c r="C25" s="72">
        <v>43172</v>
      </c>
      <c r="D25" s="36">
        <v>2002</v>
      </c>
      <c r="E25" s="24">
        <v>43159</v>
      </c>
      <c r="F25" s="42" t="s">
        <v>192</v>
      </c>
      <c r="G25" s="26" t="s">
        <v>85</v>
      </c>
      <c r="H25" s="45" t="s">
        <v>95</v>
      </c>
      <c r="I25" s="27" t="s">
        <v>94</v>
      </c>
      <c r="J25" s="60">
        <v>80</v>
      </c>
      <c r="K25" s="51">
        <v>150</v>
      </c>
      <c r="L25" s="29">
        <f t="shared" si="0"/>
        <v>1920</v>
      </c>
      <c r="M25" s="28">
        <f t="shared" si="1"/>
        <v>13920</v>
      </c>
    </row>
    <row r="26" spans="1:13" ht="20.399999999999999" x14ac:dyDescent="0.25">
      <c r="A26" s="70" t="s">
        <v>351</v>
      </c>
      <c r="B26" s="71" t="s">
        <v>350</v>
      </c>
      <c r="C26" s="72">
        <v>43168</v>
      </c>
      <c r="D26" s="36"/>
      <c r="E26" s="24"/>
      <c r="F26" s="42" t="s">
        <v>175</v>
      </c>
      <c r="G26" s="26" t="s">
        <v>33</v>
      </c>
      <c r="H26" s="45" t="s">
        <v>114</v>
      </c>
      <c r="I26" s="27"/>
      <c r="J26" s="60"/>
      <c r="K26" s="51"/>
      <c r="L26" s="29">
        <f t="shared" si="0"/>
        <v>0</v>
      </c>
      <c r="M26" s="28">
        <v>15200</v>
      </c>
    </row>
    <row r="27" spans="1:13" ht="51" x14ac:dyDescent="0.25">
      <c r="A27" s="70" t="s">
        <v>371</v>
      </c>
      <c r="B27" s="71" t="s">
        <v>370</v>
      </c>
      <c r="C27" s="72">
        <v>43175</v>
      </c>
      <c r="D27" s="36">
        <v>239</v>
      </c>
      <c r="E27" s="24">
        <v>43166</v>
      </c>
      <c r="F27" s="42" t="s">
        <v>195</v>
      </c>
      <c r="G27" s="26" t="s">
        <v>116</v>
      </c>
      <c r="H27" s="46" t="s">
        <v>121</v>
      </c>
      <c r="I27" s="27" t="s">
        <v>118</v>
      </c>
      <c r="J27" s="60">
        <v>2</v>
      </c>
      <c r="K27" s="51">
        <v>3080</v>
      </c>
      <c r="L27" s="29">
        <f t="shared" si="0"/>
        <v>985.6</v>
      </c>
      <c r="M27" s="28">
        <f t="shared" si="1"/>
        <v>7145.6</v>
      </c>
    </row>
    <row r="28" spans="1:13" x14ac:dyDescent="0.25">
      <c r="A28" s="70" t="s">
        <v>365</v>
      </c>
      <c r="B28" s="71" t="s">
        <v>364</v>
      </c>
      <c r="C28" s="72">
        <v>43181</v>
      </c>
      <c r="D28" s="36" t="s">
        <v>147</v>
      </c>
      <c r="E28" s="24">
        <v>43173</v>
      </c>
      <c r="F28" s="42" t="s">
        <v>341</v>
      </c>
      <c r="G28" s="26" t="s">
        <v>148</v>
      </c>
      <c r="H28" s="46" t="s">
        <v>149</v>
      </c>
      <c r="I28" s="27" t="s">
        <v>80</v>
      </c>
      <c r="J28" s="60">
        <v>20</v>
      </c>
      <c r="K28" s="51">
        <v>85</v>
      </c>
      <c r="L28" s="29">
        <f t="shared" si="0"/>
        <v>272</v>
      </c>
      <c r="M28" s="28">
        <f t="shared" si="1"/>
        <v>1972</v>
      </c>
    </row>
    <row r="29" spans="1:13" x14ac:dyDescent="0.25">
      <c r="A29" s="70" t="s">
        <v>369</v>
      </c>
      <c r="B29" s="71" t="s">
        <v>368</v>
      </c>
      <c r="C29" s="72">
        <v>43181</v>
      </c>
      <c r="D29" s="36">
        <v>2038</v>
      </c>
      <c r="E29" s="24">
        <v>43172</v>
      </c>
      <c r="F29" s="42" t="s">
        <v>285</v>
      </c>
      <c r="G29" s="26" t="s">
        <v>85</v>
      </c>
      <c r="H29" s="46" t="s">
        <v>86</v>
      </c>
      <c r="I29" s="27" t="s">
        <v>80</v>
      </c>
      <c r="J29" s="60">
        <v>12</v>
      </c>
      <c r="K29" s="51">
        <v>130</v>
      </c>
      <c r="L29" s="29">
        <f t="shared" si="0"/>
        <v>249.6</v>
      </c>
      <c r="M29" s="28">
        <f t="shared" si="1"/>
        <v>1809.6</v>
      </c>
    </row>
    <row r="30" spans="1:13" ht="20.399999999999999" x14ac:dyDescent="0.25">
      <c r="A30" s="70" t="s">
        <v>352</v>
      </c>
      <c r="B30" s="71" t="s">
        <v>355</v>
      </c>
      <c r="C30" s="72">
        <v>43175</v>
      </c>
      <c r="D30" s="36"/>
      <c r="E30" s="24"/>
      <c r="F30" s="42" t="s">
        <v>175</v>
      </c>
      <c r="G30" s="26" t="s">
        <v>33</v>
      </c>
      <c r="H30" s="46" t="s">
        <v>163</v>
      </c>
      <c r="I30" s="27"/>
      <c r="J30" s="60"/>
      <c r="K30" s="51"/>
      <c r="L30" s="29">
        <f t="shared" si="0"/>
        <v>0</v>
      </c>
      <c r="M30" s="28">
        <v>15200</v>
      </c>
    </row>
    <row r="31" spans="1:13" ht="20.399999999999999" x14ac:dyDescent="0.25">
      <c r="A31" s="70" t="s">
        <v>353</v>
      </c>
      <c r="B31" s="71" t="s">
        <v>356</v>
      </c>
      <c r="C31" s="72">
        <v>43187</v>
      </c>
      <c r="D31" s="36"/>
      <c r="E31" s="24"/>
      <c r="F31" s="42" t="s">
        <v>175</v>
      </c>
      <c r="G31" s="26" t="s">
        <v>33</v>
      </c>
      <c r="H31" s="46" t="s">
        <v>164</v>
      </c>
      <c r="I31" s="27"/>
      <c r="J31" s="60"/>
      <c r="K31" s="51"/>
      <c r="L31" s="29">
        <f t="shared" si="0"/>
        <v>0</v>
      </c>
      <c r="M31" s="28">
        <v>14000</v>
      </c>
    </row>
    <row r="32" spans="1:13" ht="20.399999999999999" x14ac:dyDescent="0.25">
      <c r="A32" s="70" t="s">
        <v>354</v>
      </c>
      <c r="B32" s="71" t="s">
        <v>357</v>
      </c>
      <c r="C32" s="72">
        <v>43182</v>
      </c>
      <c r="D32" s="36"/>
      <c r="E32" s="24"/>
      <c r="F32" s="42" t="s">
        <v>175</v>
      </c>
      <c r="G32" s="26" t="s">
        <v>33</v>
      </c>
      <c r="H32" s="46" t="s">
        <v>167</v>
      </c>
      <c r="I32" s="27"/>
      <c r="J32" s="60"/>
      <c r="K32" s="51"/>
      <c r="L32" s="29">
        <f t="shared" si="0"/>
        <v>0</v>
      </c>
      <c r="M32" s="28">
        <v>9250</v>
      </c>
    </row>
    <row r="33" spans="1:17" ht="14.4" x14ac:dyDescent="0.3">
      <c r="A33" s="23"/>
      <c r="B33" s="23"/>
      <c r="C33" s="23"/>
      <c r="D33" s="25"/>
      <c r="E33" s="24"/>
      <c r="F33" s="24"/>
      <c r="G33" s="26"/>
      <c r="H33" s="32"/>
      <c r="I33" s="27"/>
      <c r="J33" s="60"/>
      <c r="K33" s="28"/>
      <c r="L33" s="29"/>
      <c r="M33" s="28">
        <f>SUM(M16:M32)</f>
        <v>158086.02000000002</v>
      </c>
      <c r="N33" s="1"/>
      <c r="O33" s="1"/>
      <c r="P33" s="1"/>
      <c r="Q33" s="1"/>
    </row>
    <row r="34" spans="1:17" ht="14.4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4.4" x14ac:dyDescent="0.3">
      <c r="A35" s="38" t="s">
        <v>31</v>
      </c>
      <c r="B35" s="55" t="s">
        <v>50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4.4" x14ac:dyDescent="0.3">
      <c r="A36" s="16"/>
      <c r="B36" s="1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4.4" x14ac:dyDescent="0.3">
      <c r="A37" s="16"/>
      <c r="B37" s="14"/>
      <c r="C37" s="1"/>
      <c r="D37" s="4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4.4" x14ac:dyDescent="0.3">
      <c r="A38" s="16"/>
      <c r="B38" s="14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4.4" x14ac:dyDescent="0.3">
      <c r="A39" s="16"/>
      <c r="B39" s="1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4.4" x14ac:dyDescent="0.3">
      <c r="A40" s="16"/>
      <c r="B40" s="1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4.4" x14ac:dyDescent="0.3">
      <c r="A41" s="16"/>
      <c r="B41" s="1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4.4" x14ac:dyDescent="0.3">
      <c r="A42" s="16"/>
      <c r="B42" s="14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4.4" x14ac:dyDescent="0.3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1"/>
      <c r="O43" s="1"/>
      <c r="P43" s="1"/>
      <c r="Q43" s="1"/>
    </row>
    <row r="44" spans="1:17" x14ac:dyDescent="0.25">
      <c r="A44" s="85" t="s">
        <v>459</v>
      </c>
      <c r="B44" s="85"/>
      <c r="C44" s="85"/>
      <c r="D44" s="33"/>
      <c r="E44" s="85" t="s">
        <v>23</v>
      </c>
      <c r="F44" s="85"/>
      <c r="G44" s="33"/>
      <c r="H44" s="52" t="s">
        <v>24</v>
      </c>
      <c r="I44" s="33"/>
      <c r="J44" s="34"/>
      <c r="K44" s="52" t="s">
        <v>25</v>
      </c>
      <c r="L44" s="34"/>
      <c r="M44" s="33"/>
    </row>
    <row r="45" spans="1:17" ht="13.8" customHeight="1" x14ac:dyDescent="0.25">
      <c r="A45" s="87" t="s">
        <v>460</v>
      </c>
      <c r="B45" s="87"/>
      <c r="C45" s="87"/>
      <c r="D45" s="33"/>
      <c r="E45" s="86" t="s">
        <v>26</v>
      </c>
      <c r="F45" s="86"/>
      <c r="G45" s="33"/>
      <c r="H45" s="35" t="s">
        <v>27</v>
      </c>
      <c r="I45" s="33"/>
      <c r="J45" s="86" t="s">
        <v>28</v>
      </c>
      <c r="K45" s="86"/>
      <c r="L45" s="86"/>
      <c r="M45" s="33"/>
    </row>
    <row r="46" spans="1:17" ht="14.4" x14ac:dyDescent="0.3">
      <c r="A46" s="80"/>
      <c r="B46" s="80"/>
      <c r="C46" s="80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7" ht="14.4" x14ac:dyDescent="0.3">
      <c r="A47" s="81" t="s">
        <v>29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</row>
  </sheetData>
  <mergeCells count="15">
    <mergeCell ref="A1:M1"/>
    <mergeCell ref="A8:B8"/>
    <mergeCell ref="A10:C11"/>
    <mergeCell ref="G10:H10"/>
    <mergeCell ref="L10:M10"/>
    <mergeCell ref="G11:H11"/>
    <mergeCell ref="A47:M47"/>
    <mergeCell ref="A13:B13"/>
    <mergeCell ref="C13:G13"/>
    <mergeCell ref="I13:M13"/>
    <mergeCell ref="A44:C44"/>
    <mergeCell ref="E44:F44"/>
    <mergeCell ref="E45:F45"/>
    <mergeCell ref="J45:L45"/>
    <mergeCell ref="A45:C45"/>
  </mergeCells>
  <hyperlinks>
    <hyperlink ref="K9:M9" location="'Instructivo Anexo 1'!A1" display="INSTRUCTIVO"/>
    <hyperlink ref="G10:H10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r:id="rId2"/>
  <headerFooter>
    <oddFooter>Página &amp;P&amp;R&amp;A</oddFooter>
  </headerFooter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16" workbookViewId="0">
      <selection activeCell="D30" sqref="D30"/>
    </sheetView>
  </sheetViews>
  <sheetFormatPr baseColWidth="10" defaultRowHeight="13.8" x14ac:dyDescent="0.25"/>
  <cols>
    <col min="7" max="7" width="18.19921875" bestFit="1" customWidth="1"/>
    <col min="8" max="8" width="23.5" bestFit="1" customWidth="1"/>
  </cols>
  <sheetData>
    <row r="1" spans="1:13" ht="18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8" x14ac:dyDescent="0.3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8" x14ac:dyDescent="0.3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8" x14ac:dyDescent="0.3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ht="18" x14ac:dyDescent="0.35">
      <c r="A5" s="63" t="s">
        <v>0</v>
      </c>
      <c r="B5" s="38" t="s">
        <v>1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3" ht="18" x14ac:dyDescent="0.35">
      <c r="A6" s="16"/>
      <c r="B6" s="16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3" ht="15.6" x14ac:dyDescent="0.3">
      <c r="A7" s="89" t="s">
        <v>30</v>
      </c>
      <c r="B7" s="89"/>
      <c r="C7" s="22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23.4" x14ac:dyDescent="0.45">
      <c r="A8" s="2"/>
      <c r="B8" s="1"/>
      <c r="C8" s="1"/>
      <c r="D8" s="1"/>
      <c r="E8" s="1"/>
      <c r="F8" s="1"/>
      <c r="G8" s="1"/>
      <c r="H8" s="1"/>
      <c r="I8" s="1"/>
      <c r="J8" s="1"/>
      <c r="K8" s="3"/>
      <c r="L8" s="3"/>
      <c r="M8" s="3"/>
    </row>
    <row r="9" spans="1:13" ht="14.4" x14ac:dyDescent="0.3">
      <c r="A9" s="90" t="s">
        <v>2</v>
      </c>
      <c r="B9" s="90"/>
      <c r="C9" s="90"/>
      <c r="D9" s="39" t="s">
        <v>3</v>
      </c>
      <c r="F9" s="4"/>
      <c r="G9" s="91" t="s">
        <v>5</v>
      </c>
      <c r="H9" s="91"/>
      <c r="I9" s="17" t="s">
        <v>4</v>
      </c>
      <c r="J9" s="1"/>
      <c r="K9" s="5"/>
      <c r="L9" s="92"/>
      <c r="M9" s="92"/>
    </row>
    <row r="10" spans="1:13" ht="14.4" x14ac:dyDescent="0.3">
      <c r="A10" s="90"/>
      <c r="B10" s="90"/>
      <c r="C10" s="90"/>
      <c r="D10" s="6" t="s">
        <v>6</v>
      </c>
      <c r="E10" s="17" t="s">
        <v>4</v>
      </c>
      <c r="F10" s="4"/>
      <c r="G10" s="89" t="s">
        <v>7</v>
      </c>
      <c r="H10" s="89"/>
      <c r="I10" s="4"/>
      <c r="J10" s="1"/>
      <c r="K10" s="1"/>
      <c r="L10" s="7"/>
      <c r="M10" s="7"/>
    </row>
    <row r="11" spans="1:13" x14ac:dyDescent="0.25">
      <c r="A11" s="82" t="s">
        <v>8</v>
      </c>
      <c r="B11" s="82"/>
      <c r="C11" s="83" t="s">
        <v>150</v>
      </c>
      <c r="D11" s="83"/>
      <c r="E11" s="83"/>
      <c r="F11" s="83"/>
      <c r="G11" s="83"/>
      <c r="H11" s="8" t="s">
        <v>9</v>
      </c>
      <c r="I11" s="84" t="s">
        <v>343</v>
      </c>
      <c r="J11" s="84"/>
      <c r="K11" s="84"/>
      <c r="L11" s="84"/>
      <c r="M11" s="84"/>
    </row>
    <row r="12" spans="1:13" ht="14.4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0.799999999999997" x14ac:dyDescent="0.25">
      <c r="A13" s="18" t="s">
        <v>10</v>
      </c>
      <c r="B13" s="18" t="s">
        <v>11</v>
      </c>
      <c r="C13" s="18" t="s">
        <v>12</v>
      </c>
      <c r="D13" s="19" t="s">
        <v>13</v>
      </c>
      <c r="E13" s="20" t="s">
        <v>14</v>
      </c>
      <c r="F13" s="20" t="s">
        <v>15</v>
      </c>
      <c r="G13" s="18" t="s">
        <v>16</v>
      </c>
      <c r="H13" s="18" t="s">
        <v>17</v>
      </c>
      <c r="I13" s="18" t="s">
        <v>18</v>
      </c>
      <c r="J13" s="21" t="s">
        <v>19</v>
      </c>
      <c r="K13" s="18" t="s">
        <v>20</v>
      </c>
      <c r="L13" s="18" t="s">
        <v>21</v>
      </c>
      <c r="M13" s="18" t="s">
        <v>22</v>
      </c>
    </row>
    <row r="14" spans="1:13" x14ac:dyDescent="0.25">
      <c r="A14" s="70" t="s">
        <v>381</v>
      </c>
      <c r="B14" s="71" t="s">
        <v>380</v>
      </c>
      <c r="C14" s="72">
        <v>43181</v>
      </c>
      <c r="D14" s="47" t="s">
        <v>152</v>
      </c>
      <c r="E14" s="48">
        <v>43174</v>
      </c>
      <c r="F14" s="42" t="s">
        <v>341</v>
      </c>
      <c r="G14" s="26" t="s">
        <v>148</v>
      </c>
      <c r="H14" s="49" t="s">
        <v>153</v>
      </c>
      <c r="I14" s="40" t="s">
        <v>80</v>
      </c>
      <c r="J14" s="59">
        <v>5</v>
      </c>
      <c r="K14" s="50">
        <v>448.28</v>
      </c>
      <c r="L14" s="29">
        <f t="shared" ref="L14:L22" si="0">J14*K14*0.16</f>
        <v>358.62399999999997</v>
      </c>
      <c r="M14" s="28">
        <f t="shared" ref="M14:M20" si="1">J14*K14+L14</f>
        <v>2600.0239999999994</v>
      </c>
    </row>
    <row r="15" spans="1:13" x14ac:dyDescent="0.25">
      <c r="A15" s="70" t="s">
        <v>381</v>
      </c>
      <c r="B15" s="71" t="s">
        <v>380</v>
      </c>
      <c r="C15" s="72">
        <v>43181</v>
      </c>
      <c r="D15" s="47" t="s">
        <v>152</v>
      </c>
      <c r="E15" s="48">
        <v>43174</v>
      </c>
      <c r="F15" s="42" t="s">
        <v>341</v>
      </c>
      <c r="G15" s="26" t="s">
        <v>148</v>
      </c>
      <c r="H15" s="49" t="s">
        <v>149</v>
      </c>
      <c r="I15" s="40" t="s">
        <v>80</v>
      </c>
      <c r="J15" s="59">
        <v>2</v>
      </c>
      <c r="K15" s="50">
        <v>85</v>
      </c>
      <c r="L15" s="29">
        <f t="shared" si="0"/>
        <v>27.2</v>
      </c>
      <c r="M15" s="28">
        <f t="shared" si="1"/>
        <v>197.2</v>
      </c>
    </row>
    <row r="16" spans="1:13" x14ac:dyDescent="0.25">
      <c r="A16" s="70" t="s">
        <v>383</v>
      </c>
      <c r="B16" s="71" t="s">
        <v>382</v>
      </c>
      <c r="C16" s="72">
        <v>43181</v>
      </c>
      <c r="D16" s="47">
        <v>2042</v>
      </c>
      <c r="E16" s="48">
        <v>43173</v>
      </c>
      <c r="F16" s="42" t="s">
        <v>285</v>
      </c>
      <c r="G16" s="26" t="s">
        <v>85</v>
      </c>
      <c r="H16" s="49" t="s">
        <v>86</v>
      </c>
      <c r="I16" s="40" t="s">
        <v>80</v>
      </c>
      <c r="J16" s="59">
        <v>10</v>
      </c>
      <c r="K16" s="50">
        <v>130</v>
      </c>
      <c r="L16" s="29">
        <f t="shared" si="0"/>
        <v>208</v>
      </c>
      <c r="M16" s="28">
        <f t="shared" si="1"/>
        <v>1508</v>
      </c>
    </row>
    <row r="17" spans="1:17" x14ac:dyDescent="0.25">
      <c r="A17" s="70" t="s">
        <v>383</v>
      </c>
      <c r="B17" s="71" t="s">
        <v>382</v>
      </c>
      <c r="C17" s="72">
        <v>43181</v>
      </c>
      <c r="D17" s="47">
        <v>2042</v>
      </c>
      <c r="E17" s="48">
        <v>43173</v>
      </c>
      <c r="F17" s="42" t="s">
        <v>285</v>
      </c>
      <c r="G17" s="26" t="s">
        <v>85</v>
      </c>
      <c r="H17" s="49" t="s">
        <v>89</v>
      </c>
      <c r="I17" s="40" t="s">
        <v>91</v>
      </c>
      <c r="J17" s="59">
        <v>30</v>
      </c>
      <c r="K17" s="50">
        <v>29</v>
      </c>
      <c r="L17" s="29">
        <f t="shared" si="0"/>
        <v>139.20000000000002</v>
      </c>
      <c r="M17" s="28">
        <f t="shared" si="1"/>
        <v>1009.2</v>
      </c>
    </row>
    <row r="18" spans="1:17" x14ac:dyDescent="0.25">
      <c r="A18" s="70" t="s">
        <v>383</v>
      </c>
      <c r="B18" s="71" t="s">
        <v>382</v>
      </c>
      <c r="C18" s="72">
        <v>43181</v>
      </c>
      <c r="D18" s="47">
        <v>2042</v>
      </c>
      <c r="E18" s="48">
        <v>43173</v>
      </c>
      <c r="F18" s="42" t="s">
        <v>285</v>
      </c>
      <c r="G18" s="26" t="s">
        <v>85</v>
      </c>
      <c r="H18" s="45" t="s">
        <v>87</v>
      </c>
      <c r="I18" s="27" t="s">
        <v>80</v>
      </c>
      <c r="J18" s="60">
        <v>20</v>
      </c>
      <c r="K18" s="51">
        <v>175</v>
      </c>
      <c r="L18" s="29">
        <f t="shared" si="0"/>
        <v>560</v>
      </c>
      <c r="M18" s="28">
        <f t="shared" si="1"/>
        <v>4060</v>
      </c>
    </row>
    <row r="19" spans="1:17" x14ac:dyDescent="0.25">
      <c r="A19" s="70" t="s">
        <v>378</v>
      </c>
      <c r="B19" s="71" t="s">
        <v>376</v>
      </c>
      <c r="C19" s="72">
        <v>43181</v>
      </c>
      <c r="D19" s="36">
        <v>2043</v>
      </c>
      <c r="E19" s="24">
        <v>43173</v>
      </c>
      <c r="F19" s="42" t="s">
        <v>192</v>
      </c>
      <c r="G19" s="26" t="s">
        <v>85</v>
      </c>
      <c r="H19" s="45" t="s">
        <v>161</v>
      </c>
      <c r="I19" s="27" t="s">
        <v>80</v>
      </c>
      <c r="J19" s="60">
        <v>1000</v>
      </c>
      <c r="K19" s="51">
        <v>9.5</v>
      </c>
      <c r="L19" s="29">
        <f t="shared" si="0"/>
        <v>1520</v>
      </c>
      <c r="M19" s="28">
        <f t="shared" si="1"/>
        <v>11020</v>
      </c>
    </row>
    <row r="20" spans="1:17" x14ac:dyDescent="0.25">
      <c r="A20" s="70" t="s">
        <v>379</v>
      </c>
      <c r="B20" s="71" t="s">
        <v>377</v>
      </c>
      <c r="C20" s="72">
        <v>43181</v>
      </c>
      <c r="D20" s="36">
        <v>2045</v>
      </c>
      <c r="E20" s="24">
        <v>43173</v>
      </c>
      <c r="F20" s="42" t="s">
        <v>192</v>
      </c>
      <c r="G20" s="26" t="s">
        <v>85</v>
      </c>
      <c r="H20" s="45" t="s">
        <v>95</v>
      </c>
      <c r="I20" s="27" t="s">
        <v>94</v>
      </c>
      <c r="J20" s="60">
        <v>20</v>
      </c>
      <c r="K20" s="51">
        <v>129.31</v>
      </c>
      <c r="L20" s="29">
        <f t="shared" si="0"/>
        <v>413.79199999999997</v>
      </c>
      <c r="M20" s="28">
        <f t="shared" si="1"/>
        <v>2999.9919999999997</v>
      </c>
    </row>
    <row r="21" spans="1:17" ht="20.399999999999999" x14ac:dyDescent="0.25">
      <c r="A21" s="70" t="s">
        <v>374</v>
      </c>
      <c r="B21" s="71" t="s">
        <v>373</v>
      </c>
      <c r="C21" s="72">
        <v>43182</v>
      </c>
      <c r="D21" s="36"/>
      <c r="E21" s="24"/>
      <c r="F21" s="42" t="s">
        <v>175</v>
      </c>
      <c r="G21" s="26" t="s">
        <v>33</v>
      </c>
      <c r="H21" s="45" t="s">
        <v>164</v>
      </c>
      <c r="I21" s="27"/>
      <c r="J21" s="60"/>
      <c r="K21" s="51"/>
      <c r="L21" s="29">
        <f t="shared" si="0"/>
        <v>0</v>
      </c>
      <c r="M21" s="28">
        <v>8000</v>
      </c>
    </row>
    <row r="22" spans="1:17" ht="20.399999999999999" x14ac:dyDescent="0.25">
      <c r="A22" s="70" t="s">
        <v>375</v>
      </c>
      <c r="B22" s="71" t="s">
        <v>372</v>
      </c>
      <c r="C22" s="72">
        <v>43187</v>
      </c>
      <c r="D22" s="36"/>
      <c r="E22" s="24"/>
      <c r="F22" s="42" t="s">
        <v>175</v>
      </c>
      <c r="G22" s="26" t="s">
        <v>33</v>
      </c>
      <c r="H22" s="45" t="s">
        <v>167</v>
      </c>
      <c r="I22" s="27"/>
      <c r="J22" s="60"/>
      <c r="K22" s="51"/>
      <c r="L22" s="29">
        <f t="shared" si="0"/>
        <v>0</v>
      </c>
      <c r="M22" s="28">
        <v>11350</v>
      </c>
    </row>
    <row r="23" spans="1:17" ht="14.4" x14ac:dyDescent="0.3">
      <c r="A23" s="23"/>
      <c r="B23" s="23"/>
      <c r="C23" s="23"/>
      <c r="D23" s="25"/>
      <c r="E23" s="24"/>
      <c r="F23" s="24"/>
      <c r="G23" s="26"/>
      <c r="H23" s="32"/>
      <c r="I23" s="27"/>
      <c r="J23" s="60"/>
      <c r="K23" s="28"/>
      <c r="L23" s="29"/>
      <c r="M23" s="28">
        <f>SUM(M14:M22)-0.01</f>
        <v>42744.405999999995</v>
      </c>
      <c r="N23" s="1"/>
      <c r="O23" s="1"/>
      <c r="P23" s="1"/>
      <c r="Q23" s="1"/>
    </row>
    <row r="24" spans="1:17" ht="14.4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4.4" x14ac:dyDescent="0.3">
      <c r="A25" s="38" t="s">
        <v>31</v>
      </c>
      <c r="B25" s="55" t="s">
        <v>151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4.4" x14ac:dyDescent="0.3">
      <c r="A26" s="16"/>
      <c r="B26" s="1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4.4" x14ac:dyDescent="0.3">
      <c r="A27" s="16"/>
      <c r="B27" s="14"/>
      <c r="C27" s="1"/>
      <c r="D27" s="4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4.4" x14ac:dyDescent="0.3">
      <c r="A28" s="16"/>
      <c r="B28" s="1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4.4" x14ac:dyDescent="0.3">
      <c r="A29" s="16"/>
      <c r="B29" s="1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4.4" x14ac:dyDescent="0.3">
      <c r="A30" s="16"/>
      <c r="B30" s="1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4.4" x14ac:dyDescent="0.3">
      <c r="A31" s="16"/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4.4" x14ac:dyDescent="0.3">
      <c r="A32" s="16"/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4.4" x14ac:dyDescent="0.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1"/>
      <c r="O33" s="1"/>
      <c r="P33" s="1"/>
      <c r="Q33" s="1"/>
    </row>
    <row r="34" spans="1:17" x14ac:dyDescent="0.25">
      <c r="A34" s="85" t="s">
        <v>459</v>
      </c>
      <c r="B34" s="85"/>
      <c r="C34" s="85"/>
      <c r="D34" s="33"/>
      <c r="E34" s="85" t="s">
        <v>23</v>
      </c>
      <c r="F34" s="85"/>
      <c r="G34" s="33"/>
      <c r="H34" s="61" t="s">
        <v>24</v>
      </c>
      <c r="I34" s="33"/>
      <c r="J34" s="34"/>
      <c r="K34" s="61" t="s">
        <v>25</v>
      </c>
      <c r="L34" s="34"/>
      <c r="M34" s="33"/>
    </row>
    <row r="35" spans="1:17" ht="13.8" customHeight="1" x14ac:dyDescent="0.25">
      <c r="A35" s="87" t="s">
        <v>460</v>
      </c>
      <c r="B35" s="87"/>
      <c r="C35" s="87"/>
      <c r="D35" s="33"/>
      <c r="E35" s="86" t="s">
        <v>26</v>
      </c>
      <c r="F35" s="86"/>
      <c r="G35" s="33"/>
      <c r="H35" s="35" t="s">
        <v>27</v>
      </c>
      <c r="I35" s="33"/>
      <c r="J35" s="86" t="s">
        <v>28</v>
      </c>
      <c r="K35" s="86"/>
      <c r="L35" s="86"/>
      <c r="M35" s="33"/>
    </row>
    <row r="36" spans="1:17" ht="14.4" x14ac:dyDescent="0.3">
      <c r="A36" s="80"/>
      <c r="B36" s="80"/>
      <c r="C36" s="80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7" ht="14.4" x14ac:dyDescent="0.3">
      <c r="A37" s="81" t="s">
        <v>29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</sheetData>
  <mergeCells count="15">
    <mergeCell ref="A1:M1"/>
    <mergeCell ref="A7:B7"/>
    <mergeCell ref="A9:C10"/>
    <mergeCell ref="G9:H9"/>
    <mergeCell ref="L9:M9"/>
    <mergeCell ref="G10:H10"/>
    <mergeCell ref="A37:M37"/>
    <mergeCell ref="A11:B11"/>
    <mergeCell ref="C11:G11"/>
    <mergeCell ref="I11:M11"/>
    <mergeCell ref="A34:C34"/>
    <mergeCell ref="E34:F34"/>
    <mergeCell ref="E35:F35"/>
    <mergeCell ref="J35:L35"/>
    <mergeCell ref="A35:C35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r:id="rId2"/>
  <headerFooter>
    <oddFooter>Página &amp;P&amp;R&amp;A</oddFooter>
  </headerFooter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13" workbookViewId="0">
      <selection activeCell="D27" sqref="D27"/>
    </sheetView>
  </sheetViews>
  <sheetFormatPr baseColWidth="10" defaultRowHeight="13.8" x14ac:dyDescent="0.25"/>
  <cols>
    <col min="7" max="7" width="21.59765625" bestFit="1" customWidth="1"/>
    <col min="8" max="8" width="23.5" bestFit="1" customWidth="1"/>
  </cols>
  <sheetData>
    <row r="1" spans="1:13" ht="18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8" x14ac:dyDescent="0.3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18" x14ac:dyDescent="0.3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18" x14ac:dyDescent="0.3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18" x14ac:dyDescent="0.35">
      <c r="A5" s="54" t="s">
        <v>0</v>
      </c>
      <c r="B5" s="38" t="s">
        <v>1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18" x14ac:dyDescent="0.35">
      <c r="A6" s="16"/>
      <c r="B6" s="16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ht="15.6" x14ac:dyDescent="0.3">
      <c r="A7" s="89" t="s">
        <v>30</v>
      </c>
      <c r="B7" s="89"/>
      <c r="C7" s="22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23.4" x14ac:dyDescent="0.45">
      <c r="A8" s="2"/>
      <c r="B8" s="1"/>
      <c r="C8" s="1"/>
      <c r="D8" s="1"/>
      <c r="E8" s="1"/>
      <c r="F8" s="1"/>
      <c r="G8" s="1"/>
      <c r="H8" s="1"/>
      <c r="I8" s="1"/>
      <c r="J8" s="1"/>
      <c r="K8" s="3"/>
      <c r="L8" s="3"/>
      <c r="M8" s="3"/>
    </row>
    <row r="9" spans="1:13" ht="14.4" x14ac:dyDescent="0.3">
      <c r="A9" s="90" t="s">
        <v>2</v>
      </c>
      <c r="B9" s="90"/>
      <c r="C9" s="90"/>
      <c r="D9" s="39" t="s">
        <v>3</v>
      </c>
      <c r="F9" s="4"/>
      <c r="G9" s="91" t="s">
        <v>5</v>
      </c>
      <c r="H9" s="91"/>
      <c r="I9" s="17" t="s">
        <v>4</v>
      </c>
      <c r="J9" s="1"/>
      <c r="K9" s="5"/>
      <c r="L9" s="92"/>
      <c r="M9" s="92"/>
    </row>
    <row r="10" spans="1:13" ht="14.4" x14ac:dyDescent="0.3">
      <c r="A10" s="90"/>
      <c r="B10" s="90"/>
      <c r="C10" s="90"/>
      <c r="D10" s="6" t="s">
        <v>6</v>
      </c>
      <c r="E10" s="17" t="s">
        <v>4</v>
      </c>
      <c r="F10" s="4"/>
      <c r="G10" s="89" t="s">
        <v>7</v>
      </c>
      <c r="H10" s="89"/>
      <c r="I10" s="4"/>
      <c r="J10" s="1"/>
      <c r="K10" s="1"/>
      <c r="L10" s="7"/>
      <c r="M10" s="7"/>
    </row>
    <row r="11" spans="1:13" ht="20.399999999999999" customHeight="1" x14ac:dyDescent="0.25">
      <c r="A11" s="82" t="s">
        <v>8</v>
      </c>
      <c r="B11" s="82"/>
      <c r="C11" s="83" t="s">
        <v>48</v>
      </c>
      <c r="D11" s="83"/>
      <c r="E11" s="83"/>
      <c r="F11" s="83"/>
      <c r="G11" s="83"/>
      <c r="H11" s="8" t="s">
        <v>9</v>
      </c>
      <c r="I11" s="84" t="s">
        <v>394</v>
      </c>
      <c r="J11" s="84"/>
      <c r="K11" s="84"/>
      <c r="L11" s="84"/>
      <c r="M11" s="84"/>
    </row>
    <row r="12" spans="1:13" ht="14.4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0.799999999999997" x14ac:dyDescent="0.25">
      <c r="A13" s="18" t="s">
        <v>10</v>
      </c>
      <c r="B13" s="18" t="s">
        <v>11</v>
      </c>
      <c r="C13" s="18" t="s">
        <v>12</v>
      </c>
      <c r="D13" s="19" t="s">
        <v>13</v>
      </c>
      <c r="E13" s="20" t="s">
        <v>14</v>
      </c>
      <c r="F13" s="20" t="s">
        <v>15</v>
      </c>
      <c r="G13" s="18" t="s">
        <v>16</v>
      </c>
      <c r="H13" s="18" t="s">
        <v>17</v>
      </c>
      <c r="I13" s="18" t="s">
        <v>18</v>
      </c>
      <c r="J13" s="21" t="s">
        <v>19</v>
      </c>
      <c r="K13" s="18" t="s">
        <v>20</v>
      </c>
      <c r="L13" s="18" t="s">
        <v>21</v>
      </c>
      <c r="M13" s="18" t="s">
        <v>22</v>
      </c>
    </row>
    <row r="14" spans="1:13" ht="20.399999999999999" x14ac:dyDescent="0.25">
      <c r="A14" s="70" t="s">
        <v>386</v>
      </c>
      <c r="B14" s="71" t="s">
        <v>384</v>
      </c>
      <c r="C14" s="72">
        <v>43147</v>
      </c>
      <c r="D14" s="47"/>
      <c r="E14" s="48"/>
      <c r="F14" s="42" t="s">
        <v>175</v>
      </c>
      <c r="G14" s="26" t="s">
        <v>33</v>
      </c>
      <c r="H14" s="49" t="s">
        <v>35</v>
      </c>
      <c r="I14" s="40"/>
      <c r="J14" s="59"/>
      <c r="K14" s="50"/>
      <c r="L14" s="29">
        <f t="shared" ref="L14:L19" si="0">J14*K14*0.16</f>
        <v>0</v>
      </c>
      <c r="M14" s="28">
        <v>11400</v>
      </c>
    </row>
    <row r="15" spans="1:13" ht="20.399999999999999" x14ac:dyDescent="0.25">
      <c r="A15" s="70" t="s">
        <v>387</v>
      </c>
      <c r="B15" s="71" t="s">
        <v>385</v>
      </c>
      <c r="C15" s="72">
        <v>43154</v>
      </c>
      <c r="D15" s="47"/>
      <c r="E15" s="48"/>
      <c r="F15" s="42" t="s">
        <v>175</v>
      </c>
      <c r="G15" s="26" t="s">
        <v>33</v>
      </c>
      <c r="H15" s="49" t="s">
        <v>51</v>
      </c>
      <c r="I15" s="40"/>
      <c r="J15" s="59"/>
      <c r="K15" s="50"/>
      <c r="L15" s="29">
        <f t="shared" si="0"/>
        <v>0</v>
      </c>
      <c r="M15" s="28">
        <v>14700</v>
      </c>
    </row>
    <row r="16" spans="1:13" ht="20.399999999999999" x14ac:dyDescent="0.25">
      <c r="A16" s="70" t="s">
        <v>393</v>
      </c>
      <c r="B16" s="71" t="s">
        <v>392</v>
      </c>
      <c r="C16" s="72">
        <v>43153</v>
      </c>
      <c r="D16" s="47">
        <v>42</v>
      </c>
      <c r="E16" s="48">
        <v>43143</v>
      </c>
      <c r="F16" s="42" t="s">
        <v>285</v>
      </c>
      <c r="G16" s="26" t="s">
        <v>57</v>
      </c>
      <c r="H16" s="49" t="s">
        <v>58</v>
      </c>
      <c r="I16" s="40" t="s">
        <v>60</v>
      </c>
      <c r="J16" s="59">
        <v>32000</v>
      </c>
      <c r="K16" s="50">
        <v>10.98</v>
      </c>
      <c r="L16" s="29">
        <f t="shared" si="0"/>
        <v>56217.599999999999</v>
      </c>
      <c r="M16" s="28">
        <f t="shared" ref="M16:M17" si="1">J16*K16+L16</f>
        <v>407577.59999999998</v>
      </c>
    </row>
    <row r="17" spans="1:17" x14ac:dyDescent="0.25">
      <c r="A17" s="70" t="s">
        <v>393</v>
      </c>
      <c r="B17" s="71" t="s">
        <v>392</v>
      </c>
      <c r="C17" s="72">
        <v>43153</v>
      </c>
      <c r="D17" s="47">
        <v>42</v>
      </c>
      <c r="E17" s="48">
        <v>43143</v>
      </c>
      <c r="F17" s="42" t="s">
        <v>285</v>
      </c>
      <c r="G17" s="26" t="s">
        <v>57</v>
      </c>
      <c r="H17" s="49" t="s">
        <v>59</v>
      </c>
      <c r="I17" s="40" t="s">
        <v>62</v>
      </c>
      <c r="J17" s="59">
        <v>1</v>
      </c>
      <c r="K17" s="50">
        <v>22000</v>
      </c>
      <c r="L17" s="29">
        <f t="shared" si="0"/>
        <v>3520</v>
      </c>
      <c r="M17" s="28">
        <f t="shared" si="1"/>
        <v>25520</v>
      </c>
    </row>
    <row r="18" spans="1:17" ht="20.399999999999999" x14ac:dyDescent="0.25">
      <c r="A18" s="70" t="s">
        <v>388</v>
      </c>
      <c r="B18" s="71" t="s">
        <v>390</v>
      </c>
      <c r="C18" s="72">
        <v>43161</v>
      </c>
      <c r="D18" s="36"/>
      <c r="E18" s="24"/>
      <c r="F18" s="42" t="s">
        <v>175</v>
      </c>
      <c r="G18" s="26" t="s">
        <v>33</v>
      </c>
      <c r="H18" s="45" t="s">
        <v>82</v>
      </c>
      <c r="I18" s="27"/>
      <c r="J18" s="60"/>
      <c r="K18" s="51"/>
      <c r="L18" s="29">
        <f t="shared" si="0"/>
        <v>0</v>
      </c>
      <c r="M18" s="28">
        <v>21000</v>
      </c>
    </row>
    <row r="19" spans="1:17" ht="20.399999999999999" x14ac:dyDescent="0.25">
      <c r="A19" s="70" t="s">
        <v>389</v>
      </c>
      <c r="B19" s="71" t="s">
        <v>391</v>
      </c>
      <c r="C19" s="72">
        <v>43168</v>
      </c>
      <c r="D19" s="36"/>
      <c r="E19" s="24"/>
      <c r="F19" s="42" t="s">
        <v>175</v>
      </c>
      <c r="G19" s="26" t="s">
        <v>33</v>
      </c>
      <c r="H19" s="45" t="s">
        <v>114</v>
      </c>
      <c r="I19" s="27"/>
      <c r="J19" s="60"/>
      <c r="K19" s="51"/>
      <c r="L19" s="29">
        <f t="shared" si="0"/>
        <v>0</v>
      </c>
      <c r="M19" s="28">
        <v>12400</v>
      </c>
    </row>
    <row r="20" spans="1:17" ht="14.4" x14ac:dyDescent="0.3">
      <c r="A20" s="23"/>
      <c r="B20" s="23"/>
      <c r="C20" s="23"/>
      <c r="D20" s="25"/>
      <c r="E20" s="24"/>
      <c r="F20" s="24"/>
      <c r="G20" s="26"/>
      <c r="H20" s="32"/>
      <c r="I20" s="27"/>
      <c r="J20" s="60"/>
      <c r="K20" s="28"/>
      <c r="L20" s="29"/>
      <c r="M20" s="28">
        <f>SUM(M14:M19)</f>
        <v>492597.6</v>
      </c>
      <c r="N20" s="1"/>
      <c r="O20" s="1"/>
      <c r="P20" s="1"/>
      <c r="Q20" s="1"/>
    </row>
    <row r="21" spans="1:17" ht="14.4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4.4" x14ac:dyDescent="0.3">
      <c r="A22" s="38" t="s">
        <v>31</v>
      </c>
      <c r="B22" s="55" t="s">
        <v>49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4.4" x14ac:dyDescent="0.3">
      <c r="A23" s="16"/>
      <c r="B23" s="1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4.4" x14ac:dyDescent="0.3">
      <c r="A24" s="16"/>
      <c r="B24" s="14"/>
      <c r="C24" s="1"/>
      <c r="D24" s="4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4.4" x14ac:dyDescent="0.3">
      <c r="A25" s="16"/>
      <c r="B25" s="1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4.4" x14ac:dyDescent="0.3">
      <c r="A26" s="16"/>
      <c r="B26" s="1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4.4" x14ac:dyDescent="0.3">
      <c r="A27" s="16"/>
      <c r="B27" s="1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4.4" x14ac:dyDescent="0.3">
      <c r="A28" s="16"/>
      <c r="B28" s="1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4.4" x14ac:dyDescent="0.3">
      <c r="A29" s="16"/>
      <c r="B29" s="1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4.4" x14ac:dyDescent="0.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1"/>
      <c r="O30" s="1"/>
      <c r="P30" s="1"/>
      <c r="Q30" s="1"/>
    </row>
    <row r="31" spans="1:17" x14ac:dyDescent="0.25">
      <c r="A31" s="85" t="s">
        <v>459</v>
      </c>
      <c r="B31" s="85"/>
      <c r="C31" s="85"/>
      <c r="D31" s="33"/>
      <c r="E31" s="85" t="s">
        <v>23</v>
      </c>
      <c r="F31" s="85"/>
      <c r="G31" s="33"/>
      <c r="H31" s="52" t="s">
        <v>24</v>
      </c>
      <c r="I31" s="33"/>
      <c r="J31" s="34"/>
      <c r="K31" s="52" t="s">
        <v>25</v>
      </c>
      <c r="L31" s="34"/>
      <c r="M31" s="33"/>
    </row>
    <row r="32" spans="1:17" ht="13.8" customHeight="1" x14ac:dyDescent="0.25">
      <c r="A32" s="87" t="s">
        <v>460</v>
      </c>
      <c r="B32" s="87"/>
      <c r="C32" s="87"/>
      <c r="D32" s="33"/>
      <c r="E32" s="86" t="s">
        <v>26</v>
      </c>
      <c r="F32" s="86"/>
      <c r="G32" s="33"/>
      <c r="H32" s="35" t="s">
        <v>27</v>
      </c>
      <c r="I32" s="33"/>
      <c r="J32" s="86" t="s">
        <v>28</v>
      </c>
      <c r="K32" s="86"/>
      <c r="L32" s="86"/>
      <c r="M32" s="33"/>
    </row>
    <row r="33" spans="1:13" ht="14.4" x14ac:dyDescent="0.3">
      <c r="A33" s="80"/>
      <c r="B33" s="80"/>
      <c r="C33" s="80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4.4" x14ac:dyDescent="0.3">
      <c r="A34" s="81" t="s">
        <v>29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</row>
  </sheetData>
  <mergeCells count="15">
    <mergeCell ref="A1:M1"/>
    <mergeCell ref="A7:B7"/>
    <mergeCell ref="A9:C10"/>
    <mergeCell ref="G9:H9"/>
    <mergeCell ref="L9:M9"/>
    <mergeCell ref="G10:H10"/>
    <mergeCell ref="A34:M34"/>
    <mergeCell ref="A11:B11"/>
    <mergeCell ref="C11:G11"/>
    <mergeCell ref="I11:M11"/>
    <mergeCell ref="A31:C31"/>
    <mergeCell ref="E31:F31"/>
    <mergeCell ref="E32:F32"/>
    <mergeCell ref="J32:L32"/>
    <mergeCell ref="A32:C32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r:id="rId2"/>
  <headerFooter>
    <oddFooter>Página &amp;P&amp;R&amp;A</oddFooter>
  </headerFooter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topLeftCell="A46" workbookViewId="0">
      <selection activeCell="E63" sqref="E63"/>
    </sheetView>
  </sheetViews>
  <sheetFormatPr baseColWidth="10" defaultRowHeight="13.8" x14ac:dyDescent="0.25"/>
  <cols>
    <col min="7" max="7" width="21.19921875" bestFit="1" customWidth="1"/>
    <col min="8" max="8" width="23.5" bestFit="1" customWidth="1"/>
  </cols>
  <sheetData>
    <row r="1" spans="1:13" ht="18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8" x14ac:dyDescent="0.3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18" x14ac:dyDescent="0.3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18" x14ac:dyDescent="0.3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18" x14ac:dyDescent="0.35">
      <c r="A5" s="54" t="s">
        <v>0</v>
      </c>
      <c r="B5" s="38" t="s">
        <v>1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18" x14ac:dyDescent="0.35">
      <c r="A6" s="16"/>
      <c r="B6" s="16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ht="15.6" x14ac:dyDescent="0.3">
      <c r="A7" s="89" t="s">
        <v>30</v>
      </c>
      <c r="B7" s="89"/>
      <c r="C7" s="22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23.4" x14ac:dyDescent="0.45">
      <c r="A8" s="2"/>
      <c r="B8" s="1"/>
      <c r="C8" s="1"/>
      <c r="D8" s="1"/>
      <c r="E8" s="1"/>
      <c r="F8" s="1"/>
      <c r="G8" s="1"/>
      <c r="H8" s="1"/>
      <c r="I8" s="1"/>
      <c r="J8" s="1"/>
      <c r="K8" s="3"/>
      <c r="L8" s="3"/>
      <c r="M8" s="3"/>
    </row>
    <row r="9" spans="1:13" ht="14.4" x14ac:dyDescent="0.3">
      <c r="A9" s="90" t="s">
        <v>2</v>
      </c>
      <c r="B9" s="90"/>
      <c r="C9" s="90"/>
      <c r="D9" s="39" t="s">
        <v>3</v>
      </c>
      <c r="F9" s="4"/>
      <c r="G9" s="91" t="s">
        <v>5</v>
      </c>
      <c r="H9" s="91"/>
      <c r="I9" s="17" t="s">
        <v>4</v>
      </c>
      <c r="J9" s="1"/>
      <c r="K9" s="5"/>
      <c r="L9" s="92"/>
      <c r="M9" s="92"/>
    </row>
    <row r="10" spans="1:13" ht="14.4" x14ac:dyDescent="0.3">
      <c r="A10" s="90"/>
      <c r="B10" s="90"/>
      <c r="C10" s="90"/>
      <c r="D10" s="6" t="s">
        <v>6</v>
      </c>
      <c r="E10" s="17" t="s">
        <v>4</v>
      </c>
      <c r="F10" s="4"/>
      <c r="G10" s="89" t="s">
        <v>7</v>
      </c>
      <c r="H10" s="89"/>
      <c r="I10" s="4"/>
      <c r="J10" s="1"/>
      <c r="K10" s="1"/>
      <c r="L10" s="7"/>
      <c r="M10" s="7"/>
    </row>
    <row r="11" spans="1:13" x14ac:dyDescent="0.25">
      <c r="A11" s="82" t="s">
        <v>8</v>
      </c>
      <c r="B11" s="82"/>
      <c r="C11" s="83" t="s">
        <v>64</v>
      </c>
      <c r="D11" s="83"/>
      <c r="E11" s="83"/>
      <c r="F11" s="83"/>
      <c r="G11" s="83"/>
      <c r="H11" s="8" t="s">
        <v>9</v>
      </c>
      <c r="I11" s="84" t="s">
        <v>458</v>
      </c>
      <c r="J11" s="84"/>
      <c r="K11" s="84"/>
      <c r="L11" s="84"/>
      <c r="M11" s="84"/>
    </row>
    <row r="12" spans="1:13" ht="14.4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0.799999999999997" x14ac:dyDescent="0.25">
      <c r="A13" s="18" t="s">
        <v>10</v>
      </c>
      <c r="B13" s="18" t="s">
        <v>11</v>
      </c>
      <c r="C13" s="18" t="s">
        <v>12</v>
      </c>
      <c r="D13" s="19" t="s">
        <v>13</v>
      </c>
      <c r="E13" s="20" t="s">
        <v>14</v>
      </c>
      <c r="F13" s="20" t="s">
        <v>15</v>
      </c>
      <c r="G13" s="18" t="s">
        <v>16</v>
      </c>
      <c r="H13" s="18" t="s">
        <v>17</v>
      </c>
      <c r="I13" s="18" t="s">
        <v>18</v>
      </c>
      <c r="J13" s="21" t="s">
        <v>19</v>
      </c>
      <c r="K13" s="18" t="s">
        <v>20</v>
      </c>
      <c r="L13" s="18" t="s">
        <v>21</v>
      </c>
      <c r="M13" s="18" t="s">
        <v>22</v>
      </c>
    </row>
    <row r="14" spans="1:13" x14ac:dyDescent="0.25">
      <c r="A14" s="70" t="s">
        <v>446</v>
      </c>
      <c r="B14" s="71" t="s">
        <v>445</v>
      </c>
      <c r="C14" s="72">
        <v>43165</v>
      </c>
      <c r="D14" s="47" t="s">
        <v>65</v>
      </c>
      <c r="E14" s="48">
        <v>43147</v>
      </c>
      <c r="F14" s="42" t="s">
        <v>285</v>
      </c>
      <c r="G14" s="26" t="s">
        <v>66</v>
      </c>
      <c r="H14" s="49" t="s">
        <v>67</v>
      </c>
      <c r="I14" s="40" t="s">
        <v>80</v>
      </c>
      <c r="J14" s="59">
        <v>1</v>
      </c>
      <c r="K14" s="50">
        <v>689.66</v>
      </c>
      <c r="L14" s="29">
        <f t="shared" ref="L14:L55" si="0">J14*K14*0.16</f>
        <v>110.34559999999999</v>
      </c>
      <c r="M14" s="28">
        <f t="shared" ref="M14:M55" si="1">J14*K14+L14</f>
        <v>800.00559999999996</v>
      </c>
    </row>
    <row r="15" spans="1:13" x14ac:dyDescent="0.25">
      <c r="A15" s="70" t="s">
        <v>446</v>
      </c>
      <c r="B15" s="71" t="s">
        <v>445</v>
      </c>
      <c r="C15" s="72">
        <v>43165</v>
      </c>
      <c r="D15" s="47" t="s">
        <v>65</v>
      </c>
      <c r="E15" s="48">
        <v>43147</v>
      </c>
      <c r="F15" s="42" t="s">
        <v>285</v>
      </c>
      <c r="G15" s="26" t="s">
        <v>66</v>
      </c>
      <c r="H15" s="49" t="s">
        <v>68</v>
      </c>
      <c r="I15" s="40" t="s">
        <v>80</v>
      </c>
      <c r="J15" s="59">
        <v>1</v>
      </c>
      <c r="K15" s="50">
        <v>215.52</v>
      </c>
      <c r="L15" s="29">
        <f t="shared" si="0"/>
        <v>34.483200000000004</v>
      </c>
      <c r="M15" s="28">
        <f t="shared" si="1"/>
        <v>250.00320000000002</v>
      </c>
    </row>
    <row r="16" spans="1:13" x14ac:dyDescent="0.25">
      <c r="A16" s="70" t="s">
        <v>446</v>
      </c>
      <c r="B16" s="71" t="s">
        <v>445</v>
      </c>
      <c r="C16" s="72">
        <v>43165</v>
      </c>
      <c r="D16" s="47" t="s">
        <v>65</v>
      </c>
      <c r="E16" s="48">
        <v>43147</v>
      </c>
      <c r="F16" s="42" t="s">
        <v>285</v>
      </c>
      <c r="G16" s="26" t="s">
        <v>66</v>
      </c>
      <c r="H16" s="49" t="s">
        <v>69</v>
      </c>
      <c r="I16" s="40" t="s">
        <v>80</v>
      </c>
      <c r="J16" s="59">
        <v>1</v>
      </c>
      <c r="K16" s="50">
        <v>431.04</v>
      </c>
      <c r="L16" s="29">
        <f t="shared" si="0"/>
        <v>68.966400000000007</v>
      </c>
      <c r="M16" s="28">
        <f t="shared" si="1"/>
        <v>500.00640000000004</v>
      </c>
    </row>
    <row r="17" spans="1:13" x14ac:dyDescent="0.25">
      <c r="A17" s="70" t="s">
        <v>446</v>
      </c>
      <c r="B17" s="71" t="s">
        <v>445</v>
      </c>
      <c r="C17" s="72">
        <v>43165</v>
      </c>
      <c r="D17" s="47" t="s">
        <v>65</v>
      </c>
      <c r="E17" s="48">
        <v>43147</v>
      </c>
      <c r="F17" s="42" t="s">
        <v>285</v>
      </c>
      <c r="G17" s="26" t="s">
        <v>66</v>
      </c>
      <c r="H17" s="49" t="s">
        <v>70</v>
      </c>
      <c r="I17" s="40" t="s">
        <v>80</v>
      </c>
      <c r="J17" s="59">
        <v>1</v>
      </c>
      <c r="K17" s="50">
        <v>1810.35</v>
      </c>
      <c r="L17" s="29">
        <f t="shared" si="0"/>
        <v>289.65600000000001</v>
      </c>
      <c r="M17" s="28">
        <f t="shared" si="1"/>
        <v>2100.0059999999999</v>
      </c>
    </row>
    <row r="18" spans="1:13" x14ac:dyDescent="0.25">
      <c r="A18" s="70" t="s">
        <v>446</v>
      </c>
      <c r="B18" s="71" t="s">
        <v>445</v>
      </c>
      <c r="C18" s="72">
        <v>43165</v>
      </c>
      <c r="D18" s="47" t="s">
        <v>65</v>
      </c>
      <c r="E18" s="48">
        <v>43147</v>
      </c>
      <c r="F18" s="42" t="s">
        <v>285</v>
      </c>
      <c r="G18" s="26" t="s">
        <v>66</v>
      </c>
      <c r="H18" s="45" t="s">
        <v>71</v>
      </c>
      <c r="I18" s="27" t="s">
        <v>61</v>
      </c>
      <c r="J18" s="60">
        <v>1</v>
      </c>
      <c r="K18" s="51">
        <v>672.42</v>
      </c>
      <c r="L18" s="29">
        <f t="shared" si="0"/>
        <v>107.5872</v>
      </c>
      <c r="M18" s="28">
        <f t="shared" si="1"/>
        <v>780.00720000000001</v>
      </c>
    </row>
    <row r="19" spans="1:13" x14ac:dyDescent="0.25">
      <c r="A19" s="70" t="s">
        <v>446</v>
      </c>
      <c r="B19" s="71" t="s">
        <v>445</v>
      </c>
      <c r="C19" s="72">
        <v>43165</v>
      </c>
      <c r="D19" s="47" t="s">
        <v>65</v>
      </c>
      <c r="E19" s="48">
        <v>43147</v>
      </c>
      <c r="F19" s="42" t="s">
        <v>285</v>
      </c>
      <c r="G19" s="26" t="s">
        <v>66</v>
      </c>
      <c r="H19" s="45" t="s">
        <v>72</v>
      </c>
      <c r="I19" s="27" t="s">
        <v>81</v>
      </c>
      <c r="J19" s="60">
        <v>1</v>
      </c>
      <c r="K19" s="51">
        <v>327.58999999999997</v>
      </c>
      <c r="L19" s="29">
        <f t="shared" si="0"/>
        <v>52.414400000000001</v>
      </c>
      <c r="M19" s="28">
        <f t="shared" si="1"/>
        <v>380.00439999999998</v>
      </c>
    </row>
    <row r="20" spans="1:13" x14ac:dyDescent="0.25">
      <c r="A20" s="70" t="s">
        <v>446</v>
      </c>
      <c r="B20" s="71" t="s">
        <v>445</v>
      </c>
      <c r="C20" s="72">
        <v>43165</v>
      </c>
      <c r="D20" s="47" t="s">
        <v>65</v>
      </c>
      <c r="E20" s="48">
        <v>43147</v>
      </c>
      <c r="F20" s="42" t="s">
        <v>285</v>
      </c>
      <c r="G20" s="26" t="s">
        <v>66</v>
      </c>
      <c r="H20" s="45" t="s">
        <v>73</v>
      </c>
      <c r="I20" s="27" t="s">
        <v>80</v>
      </c>
      <c r="J20" s="60">
        <v>1</v>
      </c>
      <c r="K20" s="51">
        <v>58.62</v>
      </c>
      <c r="L20" s="29">
        <f t="shared" si="0"/>
        <v>9.3791999999999991</v>
      </c>
      <c r="M20" s="28">
        <f t="shared" si="1"/>
        <v>67.999200000000002</v>
      </c>
    </row>
    <row r="21" spans="1:13" x14ac:dyDescent="0.25">
      <c r="A21" s="70" t="s">
        <v>446</v>
      </c>
      <c r="B21" s="71" t="s">
        <v>445</v>
      </c>
      <c r="C21" s="72">
        <v>43165</v>
      </c>
      <c r="D21" s="47" t="s">
        <v>65</v>
      </c>
      <c r="E21" s="48">
        <v>43147</v>
      </c>
      <c r="F21" s="42" t="s">
        <v>285</v>
      </c>
      <c r="G21" s="26" t="s">
        <v>66</v>
      </c>
      <c r="H21" s="45" t="s">
        <v>74</v>
      </c>
      <c r="I21" s="27" t="s">
        <v>80</v>
      </c>
      <c r="J21" s="60">
        <v>1</v>
      </c>
      <c r="K21" s="51">
        <v>586.21</v>
      </c>
      <c r="L21" s="29">
        <f t="shared" si="0"/>
        <v>93.793600000000012</v>
      </c>
      <c r="M21" s="28">
        <f t="shared" si="1"/>
        <v>680.00360000000001</v>
      </c>
    </row>
    <row r="22" spans="1:13" x14ac:dyDescent="0.25">
      <c r="A22" s="70" t="s">
        <v>446</v>
      </c>
      <c r="B22" s="71" t="s">
        <v>445</v>
      </c>
      <c r="C22" s="72">
        <v>43165</v>
      </c>
      <c r="D22" s="47" t="s">
        <v>65</v>
      </c>
      <c r="E22" s="48">
        <v>43147</v>
      </c>
      <c r="F22" s="42" t="s">
        <v>285</v>
      </c>
      <c r="G22" s="26" t="s">
        <v>66</v>
      </c>
      <c r="H22" s="45" t="s">
        <v>75</v>
      </c>
      <c r="I22" s="27" t="s">
        <v>80</v>
      </c>
      <c r="J22" s="60">
        <v>1</v>
      </c>
      <c r="K22" s="51">
        <v>1379.31</v>
      </c>
      <c r="L22" s="29">
        <f t="shared" si="0"/>
        <v>220.68959999999998</v>
      </c>
      <c r="M22" s="28">
        <f t="shared" si="1"/>
        <v>1599.9995999999999</v>
      </c>
    </row>
    <row r="23" spans="1:13" x14ac:dyDescent="0.25">
      <c r="A23" s="70" t="s">
        <v>446</v>
      </c>
      <c r="B23" s="71" t="s">
        <v>445</v>
      </c>
      <c r="C23" s="72">
        <v>43165</v>
      </c>
      <c r="D23" s="47" t="s">
        <v>65</v>
      </c>
      <c r="E23" s="48">
        <v>43147</v>
      </c>
      <c r="F23" s="42" t="s">
        <v>285</v>
      </c>
      <c r="G23" s="26" t="s">
        <v>66</v>
      </c>
      <c r="H23" s="45" t="s">
        <v>76</v>
      </c>
      <c r="I23" s="27" t="s">
        <v>61</v>
      </c>
      <c r="J23" s="60">
        <v>1</v>
      </c>
      <c r="K23" s="51">
        <v>1120.69</v>
      </c>
      <c r="L23" s="29">
        <f t="shared" si="0"/>
        <v>179.31040000000002</v>
      </c>
      <c r="M23" s="28">
        <f t="shared" si="1"/>
        <v>1300.0004000000001</v>
      </c>
    </row>
    <row r="24" spans="1:13" x14ac:dyDescent="0.25">
      <c r="A24" s="70" t="s">
        <v>446</v>
      </c>
      <c r="B24" s="71" t="s">
        <v>445</v>
      </c>
      <c r="C24" s="72">
        <v>43165</v>
      </c>
      <c r="D24" s="47" t="s">
        <v>65</v>
      </c>
      <c r="E24" s="48">
        <v>43147</v>
      </c>
      <c r="F24" s="42" t="s">
        <v>285</v>
      </c>
      <c r="G24" s="26" t="s">
        <v>66</v>
      </c>
      <c r="H24" s="45" t="s">
        <v>77</v>
      </c>
      <c r="I24" s="27" t="s">
        <v>61</v>
      </c>
      <c r="J24" s="60">
        <v>1</v>
      </c>
      <c r="K24" s="51">
        <v>1120.69</v>
      </c>
      <c r="L24" s="29">
        <f t="shared" si="0"/>
        <v>179.31040000000002</v>
      </c>
      <c r="M24" s="28">
        <f t="shared" si="1"/>
        <v>1300.0004000000001</v>
      </c>
    </row>
    <row r="25" spans="1:13" x14ac:dyDescent="0.25">
      <c r="A25" s="70" t="s">
        <v>446</v>
      </c>
      <c r="B25" s="71" t="s">
        <v>445</v>
      </c>
      <c r="C25" s="72">
        <v>43165</v>
      </c>
      <c r="D25" s="47" t="s">
        <v>65</v>
      </c>
      <c r="E25" s="48">
        <v>43147</v>
      </c>
      <c r="F25" s="42" t="s">
        <v>285</v>
      </c>
      <c r="G25" s="26" t="s">
        <v>66</v>
      </c>
      <c r="H25" s="46" t="s">
        <v>78</v>
      </c>
      <c r="I25" s="27" t="s">
        <v>80</v>
      </c>
      <c r="J25" s="60">
        <v>1</v>
      </c>
      <c r="K25" s="51">
        <v>1370.69</v>
      </c>
      <c r="L25" s="29">
        <f t="shared" si="0"/>
        <v>219.31040000000002</v>
      </c>
      <c r="M25" s="28">
        <f t="shared" si="1"/>
        <v>1590.0004000000001</v>
      </c>
    </row>
    <row r="26" spans="1:13" x14ac:dyDescent="0.25">
      <c r="A26" s="70" t="s">
        <v>446</v>
      </c>
      <c r="B26" s="71" t="s">
        <v>445</v>
      </c>
      <c r="C26" s="72">
        <v>43165</v>
      </c>
      <c r="D26" s="47" t="s">
        <v>65</v>
      </c>
      <c r="E26" s="48">
        <v>43147</v>
      </c>
      <c r="F26" s="42" t="s">
        <v>285</v>
      </c>
      <c r="G26" s="26" t="s">
        <v>66</v>
      </c>
      <c r="H26" s="46" t="s">
        <v>79</v>
      </c>
      <c r="I26" s="27" t="s">
        <v>61</v>
      </c>
      <c r="J26" s="60">
        <v>1</v>
      </c>
      <c r="K26" s="51">
        <v>2586.1799999999998</v>
      </c>
      <c r="L26" s="29">
        <f t="shared" si="0"/>
        <v>413.78879999999998</v>
      </c>
      <c r="M26" s="28">
        <f t="shared" si="1"/>
        <v>2999.9687999999996</v>
      </c>
    </row>
    <row r="27" spans="1:13" ht="20.399999999999999" x14ac:dyDescent="0.25">
      <c r="A27" s="70" t="s">
        <v>455</v>
      </c>
      <c r="B27" s="71" t="s">
        <v>456</v>
      </c>
      <c r="C27" s="72">
        <v>43181</v>
      </c>
      <c r="D27" s="36" t="s">
        <v>123</v>
      </c>
      <c r="E27" s="24">
        <v>43164</v>
      </c>
      <c r="F27" s="42" t="s">
        <v>457</v>
      </c>
      <c r="G27" s="26" t="s">
        <v>124</v>
      </c>
      <c r="H27" s="46" t="s">
        <v>125</v>
      </c>
      <c r="I27" s="27" t="s">
        <v>61</v>
      </c>
      <c r="J27" s="60">
        <v>1</v>
      </c>
      <c r="K27" s="51">
        <v>750</v>
      </c>
      <c r="L27" s="29">
        <f t="shared" ref="L27:L28" si="2">J27*K27*0.16</f>
        <v>120</v>
      </c>
      <c r="M27" s="28">
        <f t="shared" ref="M27:M28" si="3">J27*K27+L27</f>
        <v>870</v>
      </c>
    </row>
    <row r="28" spans="1:13" x14ac:dyDescent="0.25">
      <c r="A28" s="70" t="s">
        <v>455</v>
      </c>
      <c r="B28" s="71" t="s">
        <v>456</v>
      </c>
      <c r="C28" s="72">
        <v>43181</v>
      </c>
      <c r="D28" s="36" t="s">
        <v>123</v>
      </c>
      <c r="E28" s="24">
        <v>43164</v>
      </c>
      <c r="F28" s="42" t="s">
        <v>457</v>
      </c>
      <c r="G28" s="26" t="s">
        <v>124</v>
      </c>
      <c r="H28" s="46" t="s">
        <v>126</v>
      </c>
      <c r="I28" s="27" t="s">
        <v>61</v>
      </c>
      <c r="J28" s="60">
        <v>1</v>
      </c>
      <c r="K28" s="51">
        <v>672.41</v>
      </c>
      <c r="L28" s="29">
        <f t="shared" si="2"/>
        <v>107.5856</v>
      </c>
      <c r="M28" s="28">
        <f t="shared" si="3"/>
        <v>779.99559999999997</v>
      </c>
    </row>
    <row r="29" spans="1:13" x14ac:dyDescent="0.25">
      <c r="A29" s="70" t="s">
        <v>450</v>
      </c>
      <c r="B29" s="71" t="s">
        <v>449</v>
      </c>
      <c r="C29" s="72">
        <v>43181</v>
      </c>
      <c r="D29" s="36" t="s">
        <v>127</v>
      </c>
      <c r="E29" s="24">
        <v>43164</v>
      </c>
      <c r="F29" s="42" t="s">
        <v>457</v>
      </c>
      <c r="G29" s="26" t="s">
        <v>124</v>
      </c>
      <c r="H29" s="46" t="s">
        <v>128</v>
      </c>
      <c r="I29" s="27" t="s">
        <v>61</v>
      </c>
      <c r="J29" s="60">
        <v>4</v>
      </c>
      <c r="K29" s="51">
        <v>1379.31</v>
      </c>
      <c r="L29" s="29">
        <f t="shared" si="0"/>
        <v>882.75839999999994</v>
      </c>
      <c r="M29" s="28">
        <f t="shared" si="1"/>
        <v>6399.9983999999995</v>
      </c>
    </row>
    <row r="30" spans="1:13" x14ac:dyDescent="0.25">
      <c r="A30" s="70" t="s">
        <v>450</v>
      </c>
      <c r="B30" s="71" t="s">
        <v>449</v>
      </c>
      <c r="C30" s="72">
        <v>43181</v>
      </c>
      <c r="D30" s="36" t="s">
        <v>127</v>
      </c>
      <c r="E30" s="24">
        <v>43164</v>
      </c>
      <c r="F30" s="42" t="s">
        <v>457</v>
      </c>
      <c r="G30" s="26" t="s">
        <v>124</v>
      </c>
      <c r="H30" s="46" t="s">
        <v>129</v>
      </c>
      <c r="I30" s="27" t="s">
        <v>61</v>
      </c>
      <c r="J30" s="60">
        <v>1</v>
      </c>
      <c r="K30" s="51">
        <v>310.33999999999997</v>
      </c>
      <c r="L30" s="29">
        <f t="shared" si="0"/>
        <v>49.654399999999995</v>
      </c>
      <c r="M30" s="28">
        <f t="shared" si="1"/>
        <v>359.99439999999998</v>
      </c>
    </row>
    <row r="31" spans="1:13" x14ac:dyDescent="0.25">
      <c r="A31" s="70" t="s">
        <v>450</v>
      </c>
      <c r="B31" s="71" t="s">
        <v>449</v>
      </c>
      <c r="C31" s="72">
        <v>43181</v>
      </c>
      <c r="D31" s="36" t="s">
        <v>127</v>
      </c>
      <c r="E31" s="24">
        <v>43164</v>
      </c>
      <c r="F31" s="42" t="s">
        <v>457</v>
      </c>
      <c r="G31" s="26" t="s">
        <v>124</v>
      </c>
      <c r="H31" s="46" t="s">
        <v>130</v>
      </c>
      <c r="I31" s="27" t="s">
        <v>61</v>
      </c>
      <c r="J31" s="60">
        <v>1</v>
      </c>
      <c r="K31" s="51">
        <v>413.79</v>
      </c>
      <c r="L31" s="29">
        <f t="shared" si="0"/>
        <v>66.206400000000002</v>
      </c>
      <c r="M31" s="28">
        <f t="shared" si="1"/>
        <v>479.99639999999999</v>
      </c>
    </row>
    <row r="32" spans="1:13" x14ac:dyDescent="0.25">
      <c r="A32" s="70" t="s">
        <v>450</v>
      </c>
      <c r="B32" s="71" t="s">
        <v>449</v>
      </c>
      <c r="C32" s="72">
        <v>43181</v>
      </c>
      <c r="D32" s="36" t="s">
        <v>127</v>
      </c>
      <c r="E32" s="24">
        <v>43164</v>
      </c>
      <c r="F32" s="42" t="s">
        <v>457</v>
      </c>
      <c r="G32" s="26" t="s">
        <v>124</v>
      </c>
      <c r="H32" s="46" t="s">
        <v>131</v>
      </c>
      <c r="I32" s="27" t="s">
        <v>61</v>
      </c>
      <c r="J32" s="60">
        <v>1</v>
      </c>
      <c r="K32" s="51">
        <v>379.32</v>
      </c>
      <c r="L32" s="29">
        <f t="shared" si="0"/>
        <v>60.691200000000002</v>
      </c>
      <c r="M32" s="28">
        <f t="shared" si="1"/>
        <v>440.01119999999997</v>
      </c>
    </row>
    <row r="33" spans="1:13" x14ac:dyDescent="0.25">
      <c r="A33" s="70" t="s">
        <v>454</v>
      </c>
      <c r="B33" s="71" t="s">
        <v>453</v>
      </c>
      <c r="C33" s="72">
        <v>43181</v>
      </c>
      <c r="D33" s="36" t="s">
        <v>132</v>
      </c>
      <c r="E33" s="24">
        <v>43164</v>
      </c>
      <c r="F33" s="42" t="s">
        <v>457</v>
      </c>
      <c r="G33" s="26" t="s">
        <v>124</v>
      </c>
      <c r="H33" s="46" t="s">
        <v>133</v>
      </c>
      <c r="I33" s="27" t="s">
        <v>142</v>
      </c>
      <c r="J33" s="60">
        <v>1</v>
      </c>
      <c r="K33" s="51">
        <v>1189.6600000000001</v>
      </c>
      <c r="L33" s="29">
        <f t="shared" ref="L33:L50" si="4">J33*K33*0.16</f>
        <v>190.34560000000002</v>
      </c>
      <c r="M33" s="28">
        <f t="shared" ref="M33:M50" si="5">J33*K33+L33</f>
        <v>1380.0056000000002</v>
      </c>
    </row>
    <row r="34" spans="1:13" x14ac:dyDescent="0.25">
      <c r="A34" s="70" t="s">
        <v>454</v>
      </c>
      <c r="B34" s="71" t="s">
        <v>453</v>
      </c>
      <c r="C34" s="72">
        <v>43181</v>
      </c>
      <c r="D34" s="36" t="s">
        <v>132</v>
      </c>
      <c r="E34" s="24">
        <v>43164</v>
      </c>
      <c r="F34" s="42" t="s">
        <v>457</v>
      </c>
      <c r="G34" s="26" t="s">
        <v>124</v>
      </c>
      <c r="H34" s="46" t="s">
        <v>134</v>
      </c>
      <c r="I34" s="27" t="s">
        <v>142</v>
      </c>
      <c r="J34" s="60">
        <v>1</v>
      </c>
      <c r="K34" s="51">
        <v>672.41</v>
      </c>
      <c r="L34" s="29">
        <f t="shared" si="4"/>
        <v>107.5856</v>
      </c>
      <c r="M34" s="28">
        <f t="shared" si="5"/>
        <v>779.99559999999997</v>
      </c>
    </row>
    <row r="35" spans="1:13" x14ac:dyDescent="0.25">
      <c r="A35" s="70" t="s">
        <v>454</v>
      </c>
      <c r="B35" s="71" t="s">
        <v>453</v>
      </c>
      <c r="C35" s="72">
        <v>43181</v>
      </c>
      <c r="D35" s="36" t="s">
        <v>132</v>
      </c>
      <c r="E35" s="24">
        <v>43164</v>
      </c>
      <c r="F35" s="42" t="s">
        <v>457</v>
      </c>
      <c r="G35" s="26" t="s">
        <v>124</v>
      </c>
      <c r="H35" s="46" t="s">
        <v>135</v>
      </c>
      <c r="I35" s="27" t="s">
        <v>61</v>
      </c>
      <c r="J35" s="60">
        <v>1</v>
      </c>
      <c r="K35" s="51">
        <v>387.93</v>
      </c>
      <c r="L35" s="29">
        <f t="shared" si="4"/>
        <v>62.068800000000003</v>
      </c>
      <c r="M35" s="28">
        <f t="shared" si="5"/>
        <v>449.99880000000002</v>
      </c>
    </row>
    <row r="36" spans="1:13" x14ac:dyDescent="0.25">
      <c r="A36" s="70" t="s">
        <v>454</v>
      </c>
      <c r="B36" s="71" t="s">
        <v>453</v>
      </c>
      <c r="C36" s="72">
        <v>43181</v>
      </c>
      <c r="D36" s="36" t="s">
        <v>132</v>
      </c>
      <c r="E36" s="24">
        <v>43164</v>
      </c>
      <c r="F36" s="42" t="s">
        <v>457</v>
      </c>
      <c r="G36" s="26" t="s">
        <v>124</v>
      </c>
      <c r="H36" s="46" t="s">
        <v>136</v>
      </c>
      <c r="I36" s="27" t="s">
        <v>61</v>
      </c>
      <c r="J36" s="60">
        <v>1</v>
      </c>
      <c r="K36" s="51">
        <v>362.06</v>
      </c>
      <c r="L36" s="29">
        <f t="shared" si="4"/>
        <v>57.929600000000001</v>
      </c>
      <c r="M36" s="28">
        <f>J36*K36+L36+0.01</f>
        <v>419.99959999999999</v>
      </c>
    </row>
    <row r="37" spans="1:13" x14ac:dyDescent="0.25">
      <c r="A37" s="70" t="s">
        <v>454</v>
      </c>
      <c r="B37" s="71" t="s">
        <v>453</v>
      </c>
      <c r="C37" s="72">
        <v>43181</v>
      </c>
      <c r="D37" s="36" t="s">
        <v>132</v>
      </c>
      <c r="E37" s="24">
        <v>43164</v>
      </c>
      <c r="F37" s="42" t="s">
        <v>457</v>
      </c>
      <c r="G37" s="26" t="s">
        <v>124</v>
      </c>
      <c r="H37" s="46" t="s">
        <v>137</v>
      </c>
      <c r="I37" s="27" t="s">
        <v>142</v>
      </c>
      <c r="J37" s="60">
        <v>1</v>
      </c>
      <c r="K37" s="51">
        <v>86.2</v>
      </c>
      <c r="L37" s="29">
        <f t="shared" si="4"/>
        <v>13.792000000000002</v>
      </c>
      <c r="M37" s="28">
        <f t="shared" si="5"/>
        <v>99.992000000000004</v>
      </c>
    </row>
    <row r="38" spans="1:13" x14ac:dyDescent="0.25">
      <c r="A38" s="70" t="s">
        <v>454</v>
      </c>
      <c r="B38" s="71" t="s">
        <v>453</v>
      </c>
      <c r="C38" s="72">
        <v>43181</v>
      </c>
      <c r="D38" s="36" t="s">
        <v>132</v>
      </c>
      <c r="E38" s="24">
        <v>43164</v>
      </c>
      <c r="F38" s="42" t="s">
        <v>457</v>
      </c>
      <c r="G38" s="26" t="s">
        <v>124</v>
      </c>
      <c r="H38" s="46" t="s">
        <v>138</v>
      </c>
      <c r="I38" s="27" t="s">
        <v>142</v>
      </c>
      <c r="J38" s="60">
        <v>1</v>
      </c>
      <c r="K38" s="51">
        <v>2323.2800000000002</v>
      </c>
      <c r="L38" s="29">
        <f t="shared" si="4"/>
        <v>371.72480000000002</v>
      </c>
      <c r="M38" s="28">
        <f t="shared" si="5"/>
        <v>2695.0048000000002</v>
      </c>
    </row>
    <row r="39" spans="1:13" x14ac:dyDescent="0.25">
      <c r="A39" s="70" t="s">
        <v>454</v>
      </c>
      <c r="B39" s="71" t="s">
        <v>453</v>
      </c>
      <c r="C39" s="72">
        <v>43181</v>
      </c>
      <c r="D39" s="36" t="s">
        <v>132</v>
      </c>
      <c r="E39" s="24">
        <v>43164</v>
      </c>
      <c r="F39" s="42" t="s">
        <v>457</v>
      </c>
      <c r="G39" s="26" t="s">
        <v>124</v>
      </c>
      <c r="H39" s="46" t="s">
        <v>139</v>
      </c>
      <c r="I39" s="27" t="s">
        <v>142</v>
      </c>
      <c r="J39" s="60">
        <v>1</v>
      </c>
      <c r="K39" s="51">
        <v>534.48</v>
      </c>
      <c r="L39" s="29">
        <f t="shared" si="4"/>
        <v>85.516800000000003</v>
      </c>
      <c r="M39" s="28">
        <f t="shared" si="5"/>
        <v>619.99680000000001</v>
      </c>
    </row>
    <row r="40" spans="1:13" x14ac:dyDescent="0.25">
      <c r="A40" s="70" t="s">
        <v>454</v>
      </c>
      <c r="B40" s="71" t="s">
        <v>453</v>
      </c>
      <c r="C40" s="72">
        <v>43181</v>
      </c>
      <c r="D40" s="36" t="s">
        <v>132</v>
      </c>
      <c r="E40" s="24">
        <v>43164</v>
      </c>
      <c r="F40" s="42" t="s">
        <v>457</v>
      </c>
      <c r="G40" s="26" t="s">
        <v>124</v>
      </c>
      <c r="H40" s="46" t="s">
        <v>140</v>
      </c>
      <c r="I40" s="27" t="s">
        <v>142</v>
      </c>
      <c r="J40" s="60">
        <v>1</v>
      </c>
      <c r="K40" s="51">
        <v>620.69000000000005</v>
      </c>
      <c r="L40" s="29">
        <f t="shared" si="4"/>
        <v>99.310400000000016</v>
      </c>
      <c r="M40" s="28">
        <f t="shared" si="5"/>
        <v>720.00040000000013</v>
      </c>
    </row>
    <row r="41" spans="1:13" x14ac:dyDescent="0.25">
      <c r="A41" s="70" t="s">
        <v>454</v>
      </c>
      <c r="B41" s="71" t="s">
        <v>453</v>
      </c>
      <c r="C41" s="72">
        <v>43181</v>
      </c>
      <c r="D41" s="36" t="s">
        <v>132</v>
      </c>
      <c r="E41" s="24">
        <v>43164</v>
      </c>
      <c r="F41" s="42" t="s">
        <v>457</v>
      </c>
      <c r="G41" s="26" t="s">
        <v>124</v>
      </c>
      <c r="H41" s="46" t="s">
        <v>141</v>
      </c>
      <c r="I41" s="27" t="s">
        <v>142</v>
      </c>
      <c r="J41" s="60">
        <v>1</v>
      </c>
      <c r="K41" s="51">
        <v>1172.42</v>
      </c>
      <c r="L41" s="29">
        <f t="shared" si="4"/>
        <v>187.58720000000002</v>
      </c>
      <c r="M41" s="28">
        <f t="shared" si="5"/>
        <v>1360.0072</v>
      </c>
    </row>
    <row r="42" spans="1:13" x14ac:dyDescent="0.25">
      <c r="A42" s="70" t="s">
        <v>451</v>
      </c>
      <c r="B42" s="71" t="s">
        <v>452</v>
      </c>
      <c r="C42" s="72">
        <v>43181</v>
      </c>
      <c r="D42" s="36" t="s">
        <v>143</v>
      </c>
      <c r="E42" s="24">
        <v>43164</v>
      </c>
      <c r="F42" s="42" t="s">
        <v>457</v>
      </c>
      <c r="G42" s="26" t="s">
        <v>124</v>
      </c>
      <c r="H42" s="46" t="s">
        <v>144</v>
      </c>
      <c r="I42" s="27" t="s">
        <v>142</v>
      </c>
      <c r="J42" s="60">
        <v>4</v>
      </c>
      <c r="K42" s="51">
        <v>1422.41</v>
      </c>
      <c r="L42" s="29">
        <f t="shared" si="4"/>
        <v>910.34240000000011</v>
      </c>
      <c r="M42" s="28">
        <f t="shared" si="5"/>
        <v>6599.9824000000008</v>
      </c>
    </row>
    <row r="43" spans="1:13" x14ac:dyDescent="0.25">
      <c r="A43" s="70" t="s">
        <v>451</v>
      </c>
      <c r="B43" s="71" t="s">
        <v>452</v>
      </c>
      <c r="C43" s="72">
        <v>43181</v>
      </c>
      <c r="D43" s="36" t="s">
        <v>143</v>
      </c>
      <c r="E43" s="24">
        <v>43164</v>
      </c>
      <c r="F43" s="42" t="s">
        <v>457</v>
      </c>
      <c r="G43" s="26" t="s">
        <v>124</v>
      </c>
      <c r="H43" s="46" t="s">
        <v>145</v>
      </c>
      <c r="I43" s="27" t="s">
        <v>142</v>
      </c>
      <c r="J43" s="60">
        <v>1</v>
      </c>
      <c r="K43" s="51">
        <v>310.33999999999997</v>
      </c>
      <c r="L43" s="29">
        <f t="shared" si="4"/>
        <v>49.654399999999995</v>
      </c>
      <c r="M43" s="28">
        <f t="shared" si="5"/>
        <v>359.99439999999998</v>
      </c>
    </row>
    <row r="44" spans="1:13" x14ac:dyDescent="0.25">
      <c r="A44" s="70" t="s">
        <v>451</v>
      </c>
      <c r="B44" s="71" t="s">
        <v>452</v>
      </c>
      <c r="C44" s="72">
        <v>43181</v>
      </c>
      <c r="D44" s="36" t="s">
        <v>143</v>
      </c>
      <c r="E44" s="24">
        <v>43164</v>
      </c>
      <c r="F44" s="42" t="s">
        <v>457</v>
      </c>
      <c r="G44" s="26" t="s">
        <v>124</v>
      </c>
      <c r="H44" s="46" t="s">
        <v>146</v>
      </c>
      <c r="I44" s="27" t="s">
        <v>142</v>
      </c>
      <c r="J44" s="60">
        <v>1</v>
      </c>
      <c r="K44" s="51">
        <v>413.79</v>
      </c>
      <c r="L44" s="29">
        <f t="shared" si="4"/>
        <v>66.206400000000002</v>
      </c>
      <c r="M44" s="28">
        <f t="shared" si="5"/>
        <v>479.99639999999999</v>
      </c>
    </row>
    <row r="45" spans="1:13" x14ac:dyDescent="0.25">
      <c r="A45" s="70" t="s">
        <v>451</v>
      </c>
      <c r="B45" s="71" t="s">
        <v>452</v>
      </c>
      <c r="C45" s="72">
        <v>43181</v>
      </c>
      <c r="D45" s="36" t="s">
        <v>143</v>
      </c>
      <c r="E45" s="24">
        <v>43164</v>
      </c>
      <c r="F45" s="42" t="s">
        <v>457</v>
      </c>
      <c r="G45" s="26" t="s">
        <v>124</v>
      </c>
      <c r="H45" s="46" t="s">
        <v>131</v>
      </c>
      <c r="I45" s="27" t="s">
        <v>142</v>
      </c>
      <c r="J45" s="60">
        <v>1</v>
      </c>
      <c r="K45" s="51">
        <v>379.91</v>
      </c>
      <c r="L45" s="29">
        <f t="shared" si="4"/>
        <v>60.785600000000002</v>
      </c>
      <c r="M45" s="28">
        <f t="shared" si="5"/>
        <v>440.69560000000001</v>
      </c>
    </row>
    <row r="46" spans="1:13" ht="20.399999999999999" x14ac:dyDescent="0.25">
      <c r="A46" s="70" t="s">
        <v>447</v>
      </c>
      <c r="B46" s="71" t="s">
        <v>448</v>
      </c>
      <c r="C46" s="72">
        <v>43165</v>
      </c>
      <c r="D46" s="36">
        <v>4898</v>
      </c>
      <c r="E46" s="24">
        <v>43152</v>
      </c>
      <c r="F46" s="42" t="s">
        <v>285</v>
      </c>
      <c r="G46" s="26" t="s">
        <v>401</v>
      </c>
      <c r="H46" s="46" t="s">
        <v>402</v>
      </c>
      <c r="I46" s="27" t="s">
        <v>80</v>
      </c>
      <c r="J46" s="60">
        <v>4</v>
      </c>
      <c r="K46" s="51">
        <v>2155.17</v>
      </c>
      <c r="L46" s="29">
        <f t="shared" si="4"/>
        <v>1379.3088</v>
      </c>
      <c r="M46" s="28">
        <f>J46*K46+L46+0.01</f>
        <v>9999.9988000000012</v>
      </c>
    </row>
    <row r="47" spans="1:13" x14ac:dyDescent="0.25">
      <c r="A47" s="70" t="s">
        <v>443</v>
      </c>
      <c r="B47" s="71" t="s">
        <v>442</v>
      </c>
      <c r="C47" s="72">
        <v>43152</v>
      </c>
      <c r="D47" s="36">
        <v>59</v>
      </c>
      <c r="E47" s="24">
        <v>43140</v>
      </c>
      <c r="F47" s="42" t="s">
        <v>444</v>
      </c>
      <c r="G47" s="26" t="s">
        <v>404</v>
      </c>
      <c r="H47" s="46" t="s">
        <v>403</v>
      </c>
      <c r="I47" s="27" t="s">
        <v>61</v>
      </c>
      <c r="J47" s="60">
        <v>1</v>
      </c>
      <c r="K47" s="51">
        <v>423582.34</v>
      </c>
      <c r="L47" s="29">
        <f t="shared" si="4"/>
        <v>67773.174400000004</v>
      </c>
      <c r="M47" s="28">
        <f>J47*K47+L47+0.01</f>
        <v>491355.52440000005</v>
      </c>
    </row>
    <row r="48" spans="1:13" x14ac:dyDescent="0.25">
      <c r="A48" s="41"/>
      <c r="B48" s="42"/>
      <c r="C48" s="43"/>
      <c r="D48" s="36"/>
      <c r="E48" s="24"/>
      <c r="F48" s="42"/>
      <c r="G48" s="26"/>
      <c r="H48" s="46"/>
      <c r="I48" s="27"/>
      <c r="J48" s="60"/>
      <c r="K48" s="51"/>
      <c r="L48" s="29">
        <f t="shared" si="4"/>
        <v>0</v>
      </c>
      <c r="M48" s="28">
        <f t="shared" si="5"/>
        <v>0</v>
      </c>
    </row>
    <row r="49" spans="1:17" x14ac:dyDescent="0.25">
      <c r="A49" s="41"/>
      <c r="B49" s="42"/>
      <c r="C49" s="43"/>
      <c r="D49" s="36"/>
      <c r="E49" s="24"/>
      <c r="F49" s="42"/>
      <c r="G49" s="26"/>
      <c r="H49" s="46"/>
      <c r="I49" s="27"/>
      <c r="J49" s="60"/>
      <c r="K49" s="51"/>
      <c r="L49" s="29">
        <f t="shared" si="4"/>
        <v>0</v>
      </c>
      <c r="M49" s="28">
        <f t="shared" si="5"/>
        <v>0</v>
      </c>
    </row>
    <row r="50" spans="1:17" x14ac:dyDescent="0.25">
      <c r="A50" s="41"/>
      <c r="B50" s="42"/>
      <c r="C50" s="43"/>
      <c r="D50" s="36"/>
      <c r="E50" s="24"/>
      <c r="F50" s="42"/>
      <c r="G50" s="26"/>
      <c r="H50" s="46"/>
      <c r="I50" s="27"/>
      <c r="J50" s="60"/>
      <c r="K50" s="51"/>
      <c r="L50" s="29">
        <f t="shared" si="4"/>
        <v>0</v>
      </c>
      <c r="M50" s="28">
        <f t="shared" si="5"/>
        <v>0</v>
      </c>
    </row>
    <row r="51" spans="1:17" ht="14.4" x14ac:dyDescent="0.3">
      <c r="A51" s="41"/>
      <c r="B51" s="42"/>
      <c r="C51" s="43"/>
      <c r="D51" s="36"/>
      <c r="E51" s="24"/>
      <c r="F51" s="42"/>
      <c r="G51" s="26"/>
      <c r="H51" s="46"/>
      <c r="I51" s="27"/>
      <c r="J51" s="60"/>
      <c r="K51" s="51"/>
      <c r="L51" s="29">
        <f t="shared" si="0"/>
        <v>0</v>
      </c>
      <c r="M51" s="28">
        <f t="shared" si="1"/>
        <v>0</v>
      </c>
      <c r="N51" s="1"/>
      <c r="O51" s="1"/>
      <c r="P51" s="1"/>
      <c r="Q51" s="1"/>
    </row>
    <row r="52" spans="1:17" ht="14.4" x14ac:dyDescent="0.3">
      <c r="A52" s="41"/>
      <c r="B52" s="42"/>
      <c r="C52" s="43"/>
      <c r="D52" s="36"/>
      <c r="E52" s="24"/>
      <c r="F52" s="42"/>
      <c r="G52" s="26"/>
      <c r="H52" s="46"/>
      <c r="I52" s="27"/>
      <c r="J52" s="60"/>
      <c r="K52" s="51"/>
      <c r="L52" s="29">
        <f t="shared" si="0"/>
        <v>0</v>
      </c>
      <c r="M52" s="28">
        <f t="shared" si="1"/>
        <v>0</v>
      </c>
      <c r="N52" s="1"/>
      <c r="O52" s="1"/>
      <c r="P52" s="1"/>
      <c r="Q52" s="1"/>
    </row>
    <row r="53" spans="1:17" ht="14.4" x14ac:dyDescent="0.3">
      <c r="A53" s="30"/>
      <c r="B53" s="30"/>
      <c r="C53" s="24"/>
      <c r="D53" s="37"/>
      <c r="E53" s="24"/>
      <c r="F53" s="31"/>
      <c r="G53" s="26"/>
      <c r="H53" s="46"/>
      <c r="I53" s="27"/>
      <c r="J53" s="60"/>
      <c r="K53" s="51"/>
      <c r="L53" s="29">
        <f t="shared" si="0"/>
        <v>0</v>
      </c>
      <c r="M53" s="28">
        <f t="shared" si="1"/>
        <v>0</v>
      </c>
      <c r="N53" s="1"/>
      <c r="O53" s="1"/>
      <c r="P53" s="1"/>
      <c r="Q53" s="1"/>
    </row>
    <row r="54" spans="1:17" ht="14.4" x14ac:dyDescent="0.3">
      <c r="A54" s="30"/>
      <c r="B54" s="30"/>
      <c r="C54" s="24"/>
      <c r="D54" s="36"/>
      <c r="E54" s="24"/>
      <c r="F54" s="24"/>
      <c r="G54" s="26"/>
      <c r="H54" s="46"/>
      <c r="I54" s="27"/>
      <c r="J54" s="60"/>
      <c r="K54" s="51"/>
      <c r="L54" s="29">
        <f t="shared" si="0"/>
        <v>0</v>
      </c>
      <c r="M54" s="28">
        <f t="shared" si="1"/>
        <v>0</v>
      </c>
      <c r="N54" s="1"/>
      <c r="O54" s="1"/>
      <c r="P54" s="1"/>
      <c r="Q54" s="1"/>
    </row>
    <row r="55" spans="1:17" ht="14.4" x14ac:dyDescent="0.3">
      <c r="A55" s="30"/>
      <c r="B55" s="30"/>
      <c r="C55" s="24"/>
      <c r="D55" s="36"/>
      <c r="E55" s="24"/>
      <c r="F55" s="24"/>
      <c r="G55" s="26"/>
      <c r="H55" s="46"/>
      <c r="I55" s="27"/>
      <c r="J55" s="60"/>
      <c r="K55" s="51"/>
      <c r="L55" s="29">
        <f t="shared" si="0"/>
        <v>0</v>
      </c>
      <c r="M55" s="28">
        <f t="shared" si="1"/>
        <v>0</v>
      </c>
      <c r="N55" s="1"/>
      <c r="O55" s="1"/>
      <c r="P55" s="1"/>
      <c r="Q55" s="1"/>
    </row>
    <row r="56" spans="1:17" ht="14.4" x14ac:dyDescent="0.3">
      <c r="A56" s="23"/>
      <c r="B56" s="23"/>
      <c r="C56" s="23"/>
      <c r="D56" s="25"/>
      <c r="E56" s="24"/>
      <c r="F56" s="24"/>
      <c r="G56" s="26"/>
      <c r="H56" s="32"/>
      <c r="I56" s="27"/>
      <c r="J56" s="60"/>
      <c r="K56" s="28"/>
      <c r="L56" s="29"/>
      <c r="M56" s="28">
        <f>SUM(M14:M55)+0.01</f>
        <v>541439.20400000003</v>
      </c>
      <c r="N56" s="1"/>
      <c r="O56" s="1"/>
      <c r="P56" s="1"/>
      <c r="Q56" s="1"/>
    </row>
    <row r="57" spans="1:17" ht="14.4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4.4" x14ac:dyDescent="0.3">
      <c r="A58" s="38" t="s">
        <v>31</v>
      </c>
      <c r="B58" s="55" t="s">
        <v>63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4.4" x14ac:dyDescent="0.3">
      <c r="A59" s="16"/>
      <c r="B59" s="1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4.4" x14ac:dyDescent="0.3">
      <c r="A60" s="16"/>
      <c r="B60" s="14"/>
      <c r="C60" s="1"/>
      <c r="D60" s="4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4.4" x14ac:dyDescent="0.3">
      <c r="A61" s="16"/>
      <c r="B61" s="1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4.4" x14ac:dyDescent="0.3">
      <c r="A62" s="16"/>
      <c r="B62" s="1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4.4" x14ac:dyDescent="0.3">
      <c r="A63" s="16"/>
      <c r="B63" s="1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4.4" x14ac:dyDescent="0.3">
      <c r="A64" s="16"/>
      <c r="B64" s="1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4.4" x14ac:dyDescent="0.3">
      <c r="A65" s="16"/>
      <c r="B65" s="1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4.4" x14ac:dyDescent="0.3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1"/>
      <c r="O66" s="1"/>
      <c r="P66" s="1"/>
      <c r="Q66" s="1"/>
    </row>
    <row r="67" spans="1:17" x14ac:dyDescent="0.25">
      <c r="A67" s="85" t="s">
        <v>459</v>
      </c>
      <c r="B67" s="85"/>
      <c r="C67" s="85"/>
      <c r="D67" s="33"/>
      <c r="E67" s="85" t="s">
        <v>23</v>
      </c>
      <c r="F67" s="85"/>
      <c r="G67" s="33"/>
      <c r="H67" s="52" t="s">
        <v>24</v>
      </c>
      <c r="I67" s="33"/>
      <c r="J67" s="34"/>
      <c r="K67" s="52" t="s">
        <v>25</v>
      </c>
      <c r="L67" s="34"/>
      <c r="M67" s="33"/>
    </row>
    <row r="68" spans="1:17" ht="13.8" customHeight="1" x14ac:dyDescent="0.25">
      <c r="A68" s="87" t="s">
        <v>460</v>
      </c>
      <c r="B68" s="87"/>
      <c r="C68" s="87"/>
      <c r="D68" s="33"/>
      <c r="E68" s="86" t="s">
        <v>26</v>
      </c>
      <c r="F68" s="86"/>
      <c r="G68" s="33"/>
      <c r="H68" s="35" t="s">
        <v>27</v>
      </c>
      <c r="I68" s="33"/>
      <c r="J68" s="86" t="s">
        <v>28</v>
      </c>
      <c r="K68" s="86"/>
      <c r="L68" s="86"/>
      <c r="M68" s="33"/>
    </row>
    <row r="69" spans="1:17" ht="14.4" x14ac:dyDescent="0.3">
      <c r="A69" s="80"/>
      <c r="B69" s="80"/>
      <c r="C69" s="80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7" ht="14.4" x14ac:dyDescent="0.3">
      <c r="A70" s="81" t="s">
        <v>29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</row>
  </sheetData>
  <mergeCells count="15">
    <mergeCell ref="A1:M1"/>
    <mergeCell ref="A7:B7"/>
    <mergeCell ref="A9:C10"/>
    <mergeCell ref="G9:H9"/>
    <mergeCell ref="L9:M9"/>
    <mergeCell ref="G10:H10"/>
    <mergeCell ref="A70:M70"/>
    <mergeCell ref="A11:B11"/>
    <mergeCell ref="C11:G11"/>
    <mergeCell ref="I11:M11"/>
    <mergeCell ref="A67:C67"/>
    <mergeCell ref="E67:F67"/>
    <mergeCell ref="E68:F68"/>
    <mergeCell ref="J68:L68"/>
    <mergeCell ref="A68:C68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r:id="rId2"/>
  <headerFooter>
    <oddFooter>Página &amp;P&amp;R&amp;A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13" workbookViewId="0">
      <selection activeCell="B35" sqref="B35"/>
    </sheetView>
  </sheetViews>
  <sheetFormatPr baseColWidth="10" defaultRowHeight="13.8" x14ac:dyDescent="0.25"/>
  <cols>
    <col min="7" max="7" width="15.5" bestFit="1" customWidth="1"/>
    <col min="8" max="8" width="23.5" bestFit="1" customWidth="1"/>
  </cols>
  <sheetData>
    <row r="1" spans="1:17" ht="18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7" ht="18" x14ac:dyDescent="0.3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7" ht="18" x14ac:dyDescent="0.3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7" ht="18" x14ac:dyDescent="0.3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7" ht="18" x14ac:dyDescent="0.35">
      <c r="A5" s="68" t="s">
        <v>0</v>
      </c>
      <c r="B5" s="38" t="s">
        <v>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7" ht="18" x14ac:dyDescent="0.35">
      <c r="A6" s="16"/>
      <c r="B6" s="16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7" ht="15.6" x14ac:dyDescent="0.3">
      <c r="A7" s="89" t="s">
        <v>30</v>
      </c>
      <c r="B7" s="89"/>
      <c r="C7" s="22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7" ht="23.4" x14ac:dyDescent="0.45">
      <c r="A8" s="2"/>
      <c r="B8" s="1"/>
      <c r="C8" s="1"/>
      <c r="D8" s="1"/>
      <c r="E8" s="1"/>
      <c r="F8" s="1"/>
      <c r="G8" s="1"/>
      <c r="H8" s="1"/>
      <c r="I8" s="1"/>
      <c r="J8" s="1"/>
      <c r="K8" s="3"/>
      <c r="L8" s="3"/>
      <c r="M8" s="3"/>
    </row>
    <row r="9" spans="1:17" ht="14.4" x14ac:dyDescent="0.3">
      <c r="A9" s="90" t="s">
        <v>2</v>
      </c>
      <c r="B9" s="90"/>
      <c r="C9" s="90"/>
      <c r="D9" s="39" t="s">
        <v>3</v>
      </c>
      <c r="F9" s="4"/>
      <c r="G9" s="91" t="s">
        <v>5</v>
      </c>
      <c r="H9" s="91"/>
      <c r="I9" s="17" t="s">
        <v>4</v>
      </c>
      <c r="J9" s="1"/>
      <c r="K9" s="5"/>
      <c r="L9" s="92"/>
      <c r="M9" s="92"/>
    </row>
    <row r="10" spans="1:17" ht="14.4" x14ac:dyDescent="0.3">
      <c r="A10" s="90"/>
      <c r="B10" s="90"/>
      <c r="C10" s="90"/>
      <c r="D10" s="6" t="s">
        <v>6</v>
      </c>
      <c r="E10" s="17" t="s">
        <v>4</v>
      </c>
      <c r="F10" s="4"/>
      <c r="G10" s="89" t="s">
        <v>7</v>
      </c>
      <c r="H10" s="89"/>
      <c r="I10" s="4"/>
      <c r="J10" s="1"/>
      <c r="K10" s="1"/>
      <c r="L10" s="7"/>
      <c r="M10" s="7"/>
    </row>
    <row r="11" spans="1:17" x14ac:dyDescent="0.25">
      <c r="A11" s="82" t="s">
        <v>8</v>
      </c>
      <c r="B11" s="82"/>
      <c r="C11" s="83" t="s">
        <v>41</v>
      </c>
      <c r="D11" s="83"/>
      <c r="E11" s="83"/>
      <c r="F11" s="83"/>
      <c r="G11" s="83"/>
      <c r="H11" s="8" t="s">
        <v>9</v>
      </c>
      <c r="I11" s="84" t="s">
        <v>175</v>
      </c>
      <c r="J11" s="84"/>
      <c r="K11" s="84"/>
      <c r="L11" s="84"/>
      <c r="M11" s="84"/>
    </row>
    <row r="12" spans="1:17" ht="14.4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7" ht="40.799999999999997" x14ac:dyDescent="0.25">
      <c r="A13" s="18" t="s">
        <v>10</v>
      </c>
      <c r="B13" s="18" t="s">
        <v>11</v>
      </c>
      <c r="C13" s="18" t="s">
        <v>12</v>
      </c>
      <c r="D13" s="19" t="s">
        <v>13</v>
      </c>
      <c r="E13" s="20" t="s">
        <v>14</v>
      </c>
      <c r="F13" s="20" t="s">
        <v>15</v>
      </c>
      <c r="G13" s="18" t="s">
        <v>16</v>
      </c>
      <c r="H13" s="18" t="s">
        <v>17</v>
      </c>
      <c r="I13" s="18" t="s">
        <v>18</v>
      </c>
      <c r="J13" s="21" t="s">
        <v>19</v>
      </c>
      <c r="K13" s="18" t="s">
        <v>20</v>
      </c>
      <c r="L13" s="18" t="s">
        <v>21</v>
      </c>
      <c r="M13" s="18" t="s">
        <v>22</v>
      </c>
    </row>
    <row r="14" spans="1:17" ht="20.399999999999999" x14ac:dyDescent="0.25">
      <c r="A14" s="70" t="s">
        <v>177</v>
      </c>
      <c r="B14" s="71" t="s">
        <v>176</v>
      </c>
      <c r="C14" s="72">
        <v>43187</v>
      </c>
      <c r="D14" s="47"/>
      <c r="E14" s="48"/>
      <c r="F14" s="42" t="s">
        <v>175</v>
      </c>
      <c r="G14" s="26" t="s">
        <v>33</v>
      </c>
      <c r="H14" s="49" t="s">
        <v>167</v>
      </c>
      <c r="I14" s="40"/>
      <c r="J14" s="59"/>
      <c r="K14" s="50"/>
      <c r="L14" s="29">
        <f t="shared" ref="L14:L19" si="0">J14*K14*0.16</f>
        <v>0</v>
      </c>
      <c r="M14" s="28">
        <v>11850</v>
      </c>
    </row>
    <row r="15" spans="1:17" x14ac:dyDescent="0.25">
      <c r="A15" s="41"/>
      <c r="B15" s="42"/>
      <c r="C15" s="43"/>
      <c r="D15" s="47"/>
      <c r="E15" s="48"/>
      <c r="F15" s="42"/>
      <c r="G15" s="26"/>
      <c r="H15" s="49"/>
      <c r="I15" s="40"/>
      <c r="J15" s="59"/>
      <c r="K15" s="50"/>
      <c r="L15" s="29">
        <f t="shared" si="0"/>
        <v>0</v>
      </c>
      <c r="M15" s="28">
        <f t="shared" ref="M15:M19" si="1">J15*K15+L15</f>
        <v>0</v>
      </c>
    </row>
    <row r="16" spans="1:17" ht="14.4" x14ac:dyDescent="0.3">
      <c r="A16" s="41"/>
      <c r="B16" s="42"/>
      <c r="C16" s="43"/>
      <c r="D16" s="36"/>
      <c r="E16" s="24"/>
      <c r="F16" s="42"/>
      <c r="G16" s="26"/>
      <c r="H16" s="46"/>
      <c r="I16" s="27"/>
      <c r="J16" s="60"/>
      <c r="K16" s="51"/>
      <c r="L16" s="29">
        <f t="shared" si="0"/>
        <v>0</v>
      </c>
      <c r="M16" s="28">
        <f t="shared" si="1"/>
        <v>0</v>
      </c>
      <c r="N16" s="1"/>
      <c r="O16" s="1"/>
      <c r="P16" s="1"/>
      <c r="Q16" s="1"/>
    </row>
    <row r="17" spans="1:17" ht="14.4" x14ac:dyDescent="0.3">
      <c r="A17" s="30"/>
      <c r="B17" s="30"/>
      <c r="C17" s="24"/>
      <c r="D17" s="37"/>
      <c r="E17" s="24"/>
      <c r="F17" s="31"/>
      <c r="G17" s="26"/>
      <c r="H17" s="46"/>
      <c r="I17" s="27"/>
      <c r="J17" s="60"/>
      <c r="K17" s="51"/>
      <c r="L17" s="29">
        <f t="shared" si="0"/>
        <v>0</v>
      </c>
      <c r="M17" s="28">
        <f t="shared" si="1"/>
        <v>0</v>
      </c>
      <c r="N17" s="1"/>
      <c r="O17" s="1"/>
      <c r="P17" s="1"/>
      <c r="Q17" s="1"/>
    </row>
    <row r="18" spans="1:17" ht="14.4" x14ac:dyDescent="0.3">
      <c r="A18" s="30"/>
      <c r="B18" s="30"/>
      <c r="C18" s="24"/>
      <c r="D18" s="36"/>
      <c r="E18" s="24"/>
      <c r="F18" s="24"/>
      <c r="G18" s="26"/>
      <c r="H18" s="46"/>
      <c r="I18" s="27"/>
      <c r="J18" s="60"/>
      <c r="K18" s="51"/>
      <c r="L18" s="29">
        <f t="shared" si="0"/>
        <v>0</v>
      </c>
      <c r="M18" s="28">
        <f t="shared" si="1"/>
        <v>0</v>
      </c>
      <c r="N18" s="1"/>
      <c r="O18" s="1"/>
      <c r="P18" s="1"/>
      <c r="Q18" s="1"/>
    </row>
    <row r="19" spans="1:17" ht="14.4" x14ac:dyDescent="0.3">
      <c r="A19" s="30"/>
      <c r="B19" s="30"/>
      <c r="C19" s="24"/>
      <c r="D19" s="36"/>
      <c r="E19" s="24"/>
      <c r="F19" s="24"/>
      <c r="G19" s="26"/>
      <c r="H19" s="46"/>
      <c r="I19" s="27"/>
      <c r="J19" s="60"/>
      <c r="K19" s="51"/>
      <c r="L19" s="29">
        <f t="shared" si="0"/>
        <v>0</v>
      </c>
      <c r="M19" s="28">
        <f t="shared" si="1"/>
        <v>0</v>
      </c>
      <c r="N19" s="1"/>
      <c r="O19" s="1"/>
      <c r="P19" s="1"/>
      <c r="Q19" s="1"/>
    </row>
    <row r="20" spans="1:17" ht="14.4" x14ac:dyDescent="0.3">
      <c r="A20" s="23"/>
      <c r="B20" s="23"/>
      <c r="C20" s="23"/>
      <c r="D20" s="25"/>
      <c r="E20" s="24"/>
      <c r="F20" s="24"/>
      <c r="G20" s="26"/>
      <c r="H20" s="32"/>
      <c r="I20" s="27"/>
      <c r="J20" s="60"/>
      <c r="K20" s="28"/>
      <c r="L20" s="29"/>
      <c r="M20" s="28">
        <f>SUM(M14:M19)</f>
        <v>11850</v>
      </c>
      <c r="N20" s="1"/>
      <c r="O20" s="1"/>
      <c r="P20" s="1"/>
      <c r="Q20" s="1"/>
    </row>
    <row r="21" spans="1:17" ht="14.4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4.4" x14ac:dyDescent="0.3">
      <c r="A22" s="38" t="s">
        <v>31</v>
      </c>
      <c r="B22" s="55" t="s">
        <v>168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4.4" x14ac:dyDescent="0.3">
      <c r="A23" s="16"/>
      <c r="B23" s="1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4.4" x14ac:dyDescent="0.3">
      <c r="A24" s="16"/>
      <c r="B24" s="14"/>
      <c r="C24" s="1"/>
      <c r="D24" s="4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4.4" x14ac:dyDescent="0.3">
      <c r="A25" s="16"/>
      <c r="B25" s="1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4.4" x14ac:dyDescent="0.3">
      <c r="A26" s="16"/>
      <c r="B26" s="1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4.4" x14ac:dyDescent="0.3">
      <c r="A27" s="16"/>
      <c r="B27" s="1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4.4" x14ac:dyDescent="0.3">
      <c r="A28" s="16"/>
      <c r="B28" s="1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4.4" x14ac:dyDescent="0.3">
      <c r="A29" s="16"/>
      <c r="B29" s="1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4.4" x14ac:dyDescent="0.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1"/>
      <c r="O30" s="1"/>
      <c r="P30" s="1"/>
      <c r="Q30" s="1"/>
    </row>
    <row r="31" spans="1:17" x14ac:dyDescent="0.25">
      <c r="A31" s="85" t="s">
        <v>459</v>
      </c>
      <c r="B31" s="85"/>
      <c r="C31" s="85"/>
      <c r="D31" s="33"/>
      <c r="E31" s="85" t="s">
        <v>23</v>
      </c>
      <c r="F31" s="85"/>
      <c r="G31" s="33"/>
      <c r="H31" s="69" t="s">
        <v>24</v>
      </c>
      <c r="I31" s="33"/>
      <c r="J31" s="34"/>
      <c r="K31" s="69" t="s">
        <v>25</v>
      </c>
      <c r="L31" s="34"/>
      <c r="M31" s="33"/>
    </row>
    <row r="32" spans="1:17" ht="13.8" customHeight="1" x14ac:dyDescent="0.25">
      <c r="A32" s="87" t="s">
        <v>460</v>
      </c>
      <c r="B32" s="87"/>
      <c r="C32" s="87"/>
      <c r="D32" s="33"/>
      <c r="E32" s="86" t="s">
        <v>26</v>
      </c>
      <c r="F32" s="86"/>
      <c r="G32" s="33"/>
      <c r="H32" s="35" t="s">
        <v>27</v>
      </c>
      <c r="I32" s="33"/>
      <c r="J32" s="86" t="s">
        <v>28</v>
      </c>
      <c r="K32" s="86"/>
      <c r="L32" s="86"/>
      <c r="M32" s="33"/>
    </row>
    <row r="33" spans="1:13" ht="14.4" x14ac:dyDescent="0.3">
      <c r="A33" s="80"/>
      <c r="B33" s="80"/>
      <c r="C33" s="80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4.4" x14ac:dyDescent="0.3">
      <c r="A34" s="81" t="s">
        <v>29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</row>
  </sheetData>
  <mergeCells count="15">
    <mergeCell ref="A34:M34"/>
    <mergeCell ref="A11:B11"/>
    <mergeCell ref="C11:G11"/>
    <mergeCell ref="I11:M11"/>
    <mergeCell ref="A31:C31"/>
    <mergeCell ref="E31:F31"/>
    <mergeCell ref="E32:F32"/>
    <mergeCell ref="J32:L32"/>
    <mergeCell ref="A32:C32"/>
    <mergeCell ref="A1:M1"/>
    <mergeCell ref="A7:B7"/>
    <mergeCell ref="A9:C10"/>
    <mergeCell ref="G9:H9"/>
    <mergeCell ref="L9:M9"/>
    <mergeCell ref="G10:H10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90" orientation="landscape" r:id="rId2"/>
  <headerFooter>
    <oddFooter>Página &amp;P&amp;R&amp;A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16" workbookViewId="0">
      <selection activeCell="D33" sqref="D33"/>
    </sheetView>
  </sheetViews>
  <sheetFormatPr baseColWidth="10" defaultRowHeight="13.8" x14ac:dyDescent="0.25"/>
  <cols>
    <col min="7" max="7" width="17.8984375" bestFit="1" customWidth="1"/>
    <col min="8" max="8" width="23.5" bestFit="1" customWidth="1"/>
  </cols>
  <sheetData>
    <row r="1" spans="1:13" ht="18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8" x14ac:dyDescent="0.3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18" x14ac:dyDescent="0.3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18" x14ac:dyDescent="0.3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18" x14ac:dyDescent="0.35">
      <c r="A5" s="54" t="s">
        <v>0</v>
      </c>
      <c r="B5" s="38" t="s">
        <v>1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18" x14ac:dyDescent="0.35">
      <c r="A6" s="16"/>
      <c r="B6" s="16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ht="15.6" x14ac:dyDescent="0.3">
      <c r="A7" s="89" t="s">
        <v>30</v>
      </c>
      <c r="B7" s="89"/>
      <c r="C7" s="22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4.2" customHeight="1" x14ac:dyDescent="0.45">
      <c r="A8" s="2"/>
      <c r="B8" s="1"/>
      <c r="C8" s="1"/>
      <c r="D8" s="1"/>
      <c r="E8" s="1"/>
      <c r="F8" s="1"/>
      <c r="G8" s="1"/>
      <c r="H8" s="1"/>
      <c r="I8" s="1"/>
      <c r="J8" s="1"/>
      <c r="K8" s="3"/>
      <c r="L8" s="3"/>
      <c r="M8" s="3"/>
    </row>
    <row r="9" spans="1:13" ht="14.4" x14ac:dyDescent="0.3">
      <c r="A9" s="90" t="s">
        <v>2</v>
      </c>
      <c r="B9" s="90"/>
      <c r="C9" s="90"/>
      <c r="D9" s="39" t="s">
        <v>3</v>
      </c>
      <c r="F9" s="4"/>
      <c r="G9" s="91" t="s">
        <v>5</v>
      </c>
      <c r="H9" s="91"/>
      <c r="I9" s="17" t="s">
        <v>4</v>
      </c>
      <c r="J9" s="1"/>
      <c r="K9" s="5"/>
      <c r="L9" s="92"/>
      <c r="M9" s="92"/>
    </row>
    <row r="10" spans="1:13" ht="14.4" x14ac:dyDescent="0.3">
      <c r="A10" s="90"/>
      <c r="B10" s="90"/>
      <c r="C10" s="90"/>
      <c r="D10" s="6" t="s">
        <v>6</v>
      </c>
      <c r="E10" s="17" t="s">
        <v>4</v>
      </c>
      <c r="F10" s="4"/>
      <c r="G10" s="89" t="s">
        <v>7</v>
      </c>
      <c r="H10" s="89"/>
      <c r="I10" s="4"/>
      <c r="J10" s="1"/>
      <c r="K10" s="1"/>
      <c r="L10" s="7"/>
      <c r="M10" s="7"/>
    </row>
    <row r="11" spans="1:13" ht="20.399999999999999" customHeight="1" x14ac:dyDescent="0.25">
      <c r="A11" s="82" t="s">
        <v>8</v>
      </c>
      <c r="B11" s="82"/>
      <c r="C11" s="83" t="s">
        <v>34</v>
      </c>
      <c r="D11" s="83"/>
      <c r="E11" s="83"/>
      <c r="F11" s="83"/>
      <c r="G11" s="83"/>
      <c r="H11" s="8" t="s">
        <v>9</v>
      </c>
      <c r="I11" s="84" t="s">
        <v>196</v>
      </c>
      <c r="J11" s="84"/>
      <c r="K11" s="84"/>
      <c r="L11" s="84"/>
      <c r="M11" s="84"/>
    </row>
    <row r="12" spans="1:13" ht="14.4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0.799999999999997" x14ac:dyDescent="0.25">
      <c r="A13" s="18" t="s">
        <v>10</v>
      </c>
      <c r="B13" s="18" t="s">
        <v>11</v>
      </c>
      <c r="C13" s="18" t="s">
        <v>12</v>
      </c>
      <c r="D13" s="19" t="s">
        <v>13</v>
      </c>
      <c r="E13" s="20" t="s">
        <v>14</v>
      </c>
      <c r="F13" s="20" t="s">
        <v>15</v>
      </c>
      <c r="G13" s="18" t="s">
        <v>16</v>
      </c>
      <c r="H13" s="18" t="s">
        <v>17</v>
      </c>
      <c r="I13" s="18" t="s">
        <v>18</v>
      </c>
      <c r="J13" s="21" t="s">
        <v>19</v>
      </c>
      <c r="K13" s="18" t="s">
        <v>20</v>
      </c>
      <c r="L13" s="18" t="s">
        <v>21</v>
      </c>
      <c r="M13" s="18" t="s">
        <v>22</v>
      </c>
    </row>
    <row r="14" spans="1:13" ht="20.399999999999999" x14ac:dyDescent="0.25">
      <c r="A14" s="70" t="s">
        <v>183</v>
      </c>
      <c r="B14" s="71" t="s">
        <v>178</v>
      </c>
      <c r="C14" s="72">
        <v>43147</v>
      </c>
      <c r="D14" s="47"/>
      <c r="E14" s="48"/>
      <c r="F14" s="42" t="s">
        <v>175</v>
      </c>
      <c r="G14" s="26" t="s">
        <v>33</v>
      </c>
      <c r="H14" s="49" t="s">
        <v>35</v>
      </c>
      <c r="I14" s="40"/>
      <c r="J14" s="59"/>
      <c r="K14" s="50"/>
      <c r="L14" s="29">
        <f t="shared" ref="L14:L17" si="0">J14*K14*0.16</f>
        <v>0</v>
      </c>
      <c r="M14" s="28">
        <v>7200</v>
      </c>
    </row>
    <row r="15" spans="1:13" ht="20.399999999999999" x14ac:dyDescent="0.25">
      <c r="A15" s="70" t="s">
        <v>184</v>
      </c>
      <c r="B15" s="71" t="s">
        <v>179</v>
      </c>
      <c r="C15" s="72">
        <v>43168</v>
      </c>
      <c r="D15" s="47"/>
      <c r="E15" s="48"/>
      <c r="F15" s="42" t="s">
        <v>175</v>
      </c>
      <c r="G15" s="26" t="s">
        <v>33</v>
      </c>
      <c r="H15" s="49" t="s">
        <v>114</v>
      </c>
      <c r="I15" s="40"/>
      <c r="J15" s="59"/>
      <c r="K15" s="50"/>
      <c r="L15" s="29">
        <f t="shared" si="0"/>
        <v>0</v>
      </c>
      <c r="M15" s="28">
        <v>9150</v>
      </c>
    </row>
    <row r="16" spans="1:13" ht="40.799999999999997" x14ac:dyDescent="0.25">
      <c r="A16" s="70" t="s">
        <v>194</v>
      </c>
      <c r="B16" s="71" t="s">
        <v>193</v>
      </c>
      <c r="C16" s="72">
        <v>43175</v>
      </c>
      <c r="D16" s="47">
        <v>240</v>
      </c>
      <c r="E16" s="48">
        <v>43166</v>
      </c>
      <c r="F16" s="42" t="s">
        <v>195</v>
      </c>
      <c r="G16" s="26" t="s">
        <v>116</v>
      </c>
      <c r="H16" s="49" t="s">
        <v>122</v>
      </c>
      <c r="I16" s="40" t="s">
        <v>118</v>
      </c>
      <c r="J16" s="59">
        <v>5</v>
      </c>
      <c r="K16" s="50">
        <v>3080</v>
      </c>
      <c r="L16" s="29">
        <f t="shared" si="0"/>
        <v>2464</v>
      </c>
      <c r="M16" s="28">
        <f t="shared" ref="M16:M17" si="1">J16*K16+L16</f>
        <v>17864</v>
      </c>
    </row>
    <row r="17" spans="1:17" x14ac:dyDescent="0.25">
      <c r="A17" s="70" t="s">
        <v>190</v>
      </c>
      <c r="B17" s="71" t="s">
        <v>188</v>
      </c>
      <c r="C17" s="72">
        <v>43181</v>
      </c>
      <c r="D17" s="47">
        <v>227</v>
      </c>
      <c r="E17" s="48">
        <v>43172</v>
      </c>
      <c r="F17" s="42" t="s">
        <v>192</v>
      </c>
      <c r="G17" s="26" t="s">
        <v>98</v>
      </c>
      <c r="H17" s="49" t="s">
        <v>93</v>
      </c>
      <c r="I17" s="40" t="s">
        <v>99</v>
      </c>
      <c r="J17" s="59">
        <v>2</v>
      </c>
      <c r="K17" s="50">
        <v>3103.45</v>
      </c>
      <c r="L17" s="29">
        <f t="shared" si="0"/>
        <v>993.10399999999993</v>
      </c>
      <c r="M17" s="28">
        <f t="shared" si="1"/>
        <v>7200.0039999999999</v>
      </c>
    </row>
    <row r="18" spans="1:17" x14ac:dyDescent="0.25">
      <c r="A18" s="70" t="s">
        <v>191</v>
      </c>
      <c r="B18" s="71" t="s">
        <v>189</v>
      </c>
      <c r="C18" s="72">
        <v>43181</v>
      </c>
      <c r="D18" s="36">
        <v>2046</v>
      </c>
      <c r="E18" s="24">
        <v>43173</v>
      </c>
      <c r="F18" s="42" t="s">
        <v>192</v>
      </c>
      <c r="G18" s="26" t="s">
        <v>85</v>
      </c>
      <c r="H18" s="45" t="s">
        <v>162</v>
      </c>
      <c r="I18" s="27" t="s">
        <v>80</v>
      </c>
      <c r="J18" s="60">
        <v>1000</v>
      </c>
      <c r="K18" s="51">
        <v>5</v>
      </c>
      <c r="L18" s="29">
        <f t="shared" ref="L18:L21" si="2">J18*K18*0.16</f>
        <v>800</v>
      </c>
      <c r="M18" s="28">
        <f t="shared" ref="M18" si="3">J18*K18+L18</f>
        <v>5800</v>
      </c>
    </row>
    <row r="19" spans="1:17" ht="20.399999999999999" x14ac:dyDescent="0.25">
      <c r="A19" s="70" t="s">
        <v>185</v>
      </c>
      <c r="B19" s="71" t="s">
        <v>180</v>
      </c>
      <c r="C19" s="72">
        <v>43175</v>
      </c>
      <c r="D19" s="36"/>
      <c r="E19" s="24"/>
      <c r="F19" s="42" t="s">
        <v>175</v>
      </c>
      <c r="G19" s="26" t="s">
        <v>33</v>
      </c>
      <c r="H19" s="45" t="s">
        <v>163</v>
      </c>
      <c r="I19" s="27"/>
      <c r="J19" s="60"/>
      <c r="K19" s="51"/>
      <c r="L19" s="29">
        <f t="shared" si="2"/>
        <v>0</v>
      </c>
      <c r="M19" s="28">
        <v>8100</v>
      </c>
    </row>
    <row r="20" spans="1:17" ht="20.399999999999999" x14ac:dyDescent="0.25">
      <c r="A20" s="70" t="s">
        <v>186</v>
      </c>
      <c r="B20" s="71" t="s">
        <v>181</v>
      </c>
      <c r="C20" s="72">
        <v>43187</v>
      </c>
      <c r="D20" s="36"/>
      <c r="E20" s="24"/>
      <c r="F20" s="42" t="s">
        <v>175</v>
      </c>
      <c r="G20" s="26" t="s">
        <v>33</v>
      </c>
      <c r="H20" s="45" t="s">
        <v>164</v>
      </c>
      <c r="I20" s="27"/>
      <c r="J20" s="60"/>
      <c r="K20" s="51"/>
      <c r="L20" s="29">
        <f t="shared" si="2"/>
        <v>0</v>
      </c>
      <c r="M20" s="28">
        <v>7950</v>
      </c>
    </row>
    <row r="21" spans="1:17" ht="20.399999999999999" x14ac:dyDescent="0.25">
      <c r="A21" s="70" t="s">
        <v>187</v>
      </c>
      <c r="B21" s="71" t="s">
        <v>182</v>
      </c>
      <c r="C21" s="72">
        <v>43182</v>
      </c>
      <c r="D21" s="36"/>
      <c r="E21" s="24"/>
      <c r="F21" s="42" t="s">
        <v>175</v>
      </c>
      <c r="G21" s="26" t="s">
        <v>33</v>
      </c>
      <c r="H21" s="45" t="s">
        <v>167</v>
      </c>
      <c r="I21" s="27"/>
      <c r="J21" s="60"/>
      <c r="K21" s="51"/>
      <c r="L21" s="29">
        <f t="shared" si="2"/>
        <v>0</v>
      </c>
      <c r="M21" s="28">
        <v>10900</v>
      </c>
    </row>
    <row r="22" spans="1:17" ht="14.4" x14ac:dyDescent="0.3">
      <c r="A22" s="23"/>
      <c r="B22" s="23"/>
      <c r="C22" s="23"/>
      <c r="D22" s="25"/>
      <c r="E22" s="24"/>
      <c r="F22" s="24"/>
      <c r="G22" s="26"/>
      <c r="H22" s="32"/>
      <c r="I22" s="27"/>
      <c r="J22" s="60"/>
      <c r="K22" s="28"/>
      <c r="L22" s="29"/>
      <c r="M22" s="28">
        <f>SUM(M14:M21)</f>
        <v>74164.004000000001</v>
      </c>
      <c r="N22" s="1"/>
      <c r="O22" s="1"/>
      <c r="P22" s="1"/>
      <c r="Q22" s="1"/>
    </row>
    <row r="23" spans="1:17" ht="3.6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4.4" x14ac:dyDescent="0.3">
      <c r="A24" s="38" t="s">
        <v>37</v>
      </c>
      <c r="B24" s="55" t="s">
        <v>36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4.4" x14ac:dyDescent="0.3">
      <c r="A25" s="16"/>
      <c r="B25" s="14"/>
      <c r="C25" s="1"/>
      <c r="D25" s="4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4.4" x14ac:dyDescent="0.3">
      <c r="A26" s="16"/>
      <c r="B26" s="1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4.4" x14ac:dyDescent="0.3">
      <c r="A27" s="16"/>
      <c r="B27" s="1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4.4" x14ac:dyDescent="0.3">
      <c r="A28" s="16"/>
      <c r="B28" s="1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4.4" x14ac:dyDescent="0.3">
      <c r="A29" s="16"/>
      <c r="B29" s="1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4.4" x14ac:dyDescent="0.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1"/>
      <c r="O30" s="1"/>
      <c r="P30" s="1"/>
      <c r="Q30" s="1"/>
    </row>
    <row r="31" spans="1:17" x14ac:dyDescent="0.25">
      <c r="A31" s="85" t="s">
        <v>459</v>
      </c>
      <c r="B31" s="85"/>
      <c r="C31" s="85"/>
      <c r="D31" s="33"/>
      <c r="E31" s="85" t="s">
        <v>23</v>
      </c>
      <c r="F31" s="85"/>
      <c r="G31" s="33"/>
      <c r="H31" s="52" t="s">
        <v>24</v>
      </c>
      <c r="I31" s="33"/>
      <c r="J31" s="34"/>
      <c r="K31" s="52" t="s">
        <v>25</v>
      </c>
      <c r="L31" s="34"/>
      <c r="M31" s="33"/>
    </row>
    <row r="32" spans="1:17" ht="13.8" customHeight="1" x14ac:dyDescent="0.25">
      <c r="A32" s="87" t="s">
        <v>460</v>
      </c>
      <c r="B32" s="87"/>
      <c r="C32" s="87"/>
      <c r="D32" s="33"/>
      <c r="E32" s="86" t="s">
        <v>26</v>
      </c>
      <c r="F32" s="86"/>
      <c r="G32" s="33"/>
      <c r="H32" s="35" t="s">
        <v>27</v>
      </c>
      <c r="I32" s="33"/>
      <c r="J32" s="86" t="s">
        <v>28</v>
      </c>
      <c r="K32" s="86"/>
      <c r="L32" s="86"/>
      <c r="M32" s="33"/>
    </row>
    <row r="33" spans="1:13" ht="14.4" x14ac:dyDescent="0.3">
      <c r="A33" s="80"/>
      <c r="B33" s="80"/>
      <c r="C33" s="80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4.4" x14ac:dyDescent="0.3">
      <c r="A34" s="81" t="s">
        <v>29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</row>
  </sheetData>
  <mergeCells count="15">
    <mergeCell ref="A1:M1"/>
    <mergeCell ref="A7:B7"/>
    <mergeCell ref="A9:C10"/>
    <mergeCell ref="G9:H9"/>
    <mergeCell ref="L9:M9"/>
    <mergeCell ref="G10:H10"/>
    <mergeCell ref="A34:M34"/>
    <mergeCell ref="A11:B11"/>
    <mergeCell ref="C11:G11"/>
    <mergeCell ref="I11:M11"/>
    <mergeCell ref="A31:C31"/>
    <mergeCell ref="E31:F31"/>
    <mergeCell ref="E32:F32"/>
    <mergeCell ref="J32:L32"/>
    <mergeCell ref="A32:C32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7" orientation="landscape" r:id="rId2"/>
  <headerFooter>
    <oddFooter>Página &amp;P&amp;R&amp;A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16" workbookViewId="0">
      <selection activeCell="C29" sqref="C29"/>
    </sheetView>
  </sheetViews>
  <sheetFormatPr baseColWidth="10" defaultRowHeight="13.8" x14ac:dyDescent="0.25"/>
  <cols>
    <col min="7" max="7" width="17.8984375" bestFit="1" customWidth="1"/>
    <col min="8" max="8" width="23.5" bestFit="1" customWidth="1"/>
  </cols>
  <sheetData>
    <row r="1" spans="1:13" ht="18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8" x14ac:dyDescent="0.3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18" x14ac:dyDescent="0.3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12" customHeight="1" x14ac:dyDescent="0.3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18" x14ac:dyDescent="0.35">
      <c r="A5" s="54" t="s">
        <v>0</v>
      </c>
      <c r="B5" s="38" t="s">
        <v>1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6" customHeight="1" x14ac:dyDescent="0.35">
      <c r="A6" s="16"/>
      <c r="B6" s="16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ht="15.6" x14ac:dyDescent="0.3">
      <c r="A7" s="89" t="s">
        <v>30</v>
      </c>
      <c r="B7" s="89"/>
      <c r="C7" s="22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5.4" customHeight="1" x14ac:dyDescent="0.45">
      <c r="A8" s="2"/>
      <c r="B8" s="1"/>
      <c r="C8" s="1"/>
      <c r="D8" s="1"/>
      <c r="E8" s="1"/>
      <c r="F8" s="1"/>
      <c r="G8" s="1"/>
      <c r="H8" s="1"/>
      <c r="I8" s="1"/>
      <c r="J8" s="1"/>
      <c r="K8" s="3"/>
      <c r="L8" s="3"/>
      <c r="M8" s="3"/>
    </row>
    <row r="9" spans="1:13" ht="14.4" x14ac:dyDescent="0.3">
      <c r="A9" s="90" t="s">
        <v>2</v>
      </c>
      <c r="B9" s="90"/>
      <c r="C9" s="90"/>
      <c r="D9" s="39" t="s">
        <v>3</v>
      </c>
      <c r="F9" s="4"/>
      <c r="G9" s="91" t="s">
        <v>5</v>
      </c>
      <c r="H9" s="91"/>
      <c r="I9" s="17" t="s">
        <v>4</v>
      </c>
      <c r="J9" s="1"/>
      <c r="K9" s="5"/>
      <c r="L9" s="92"/>
      <c r="M9" s="92"/>
    </row>
    <row r="10" spans="1:13" ht="14.4" x14ac:dyDescent="0.3">
      <c r="A10" s="90"/>
      <c r="B10" s="90"/>
      <c r="C10" s="90"/>
      <c r="D10" s="6" t="s">
        <v>6</v>
      </c>
      <c r="E10" s="17" t="s">
        <v>4</v>
      </c>
      <c r="F10" s="4"/>
      <c r="G10" s="89" t="s">
        <v>7</v>
      </c>
      <c r="H10" s="89"/>
      <c r="I10" s="4"/>
      <c r="J10" s="1"/>
      <c r="K10" s="1"/>
      <c r="L10" s="7"/>
      <c r="M10" s="7"/>
    </row>
    <row r="11" spans="1:13" x14ac:dyDescent="0.25">
      <c r="A11" s="82" t="s">
        <v>8</v>
      </c>
      <c r="B11" s="82"/>
      <c r="C11" s="83" t="s">
        <v>38</v>
      </c>
      <c r="D11" s="83"/>
      <c r="E11" s="83"/>
      <c r="F11" s="83"/>
      <c r="G11" s="83"/>
      <c r="H11" s="8" t="s">
        <v>9</v>
      </c>
      <c r="I11" s="84" t="s">
        <v>217</v>
      </c>
      <c r="J11" s="84"/>
      <c r="K11" s="84"/>
      <c r="L11" s="84"/>
      <c r="M11" s="84"/>
    </row>
    <row r="12" spans="1:13" ht="8.4" customHeight="1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0.799999999999997" x14ac:dyDescent="0.25">
      <c r="A13" s="18" t="s">
        <v>10</v>
      </c>
      <c r="B13" s="18" t="s">
        <v>11</v>
      </c>
      <c r="C13" s="18" t="s">
        <v>12</v>
      </c>
      <c r="D13" s="19" t="s">
        <v>13</v>
      </c>
      <c r="E13" s="20" t="s">
        <v>14</v>
      </c>
      <c r="F13" s="20" t="s">
        <v>15</v>
      </c>
      <c r="G13" s="18" t="s">
        <v>16</v>
      </c>
      <c r="H13" s="18" t="s">
        <v>17</v>
      </c>
      <c r="I13" s="18" t="s">
        <v>18</v>
      </c>
      <c r="J13" s="21" t="s">
        <v>19</v>
      </c>
      <c r="K13" s="18" t="s">
        <v>20</v>
      </c>
      <c r="L13" s="18" t="s">
        <v>21</v>
      </c>
      <c r="M13" s="18" t="s">
        <v>22</v>
      </c>
    </row>
    <row r="14" spans="1:13" ht="20.399999999999999" x14ac:dyDescent="0.25">
      <c r="A14" s="70" t="s">
        <v>200</v>
      </c>
      <c r="B14" s="71" t="s">
        <v>197</v>
      </c>
      <c r="C14" s="72">
        <v>43147</v>
      </c>
      <c r="D14" s="47"/>
      <c r="E14" s="48"/>
      <c r="F14" s="42" t="s">
        <v>175</v>
      </c>
      <c r="G14" s="26" t="s">
        <v>40</v>
      </c>
      <c r="H14" s="49" t="s">
        <v>35</v>
      </c>
      <c r="I14" s="40"/>
      <c r="J14" s="59"/>
      <c r="K14" s="50"/>
      <c r="L14" s="29">
        <f t="shared" ref="L14:L24" si="0">J14*K14*0.16</f>
        <v>0</v>
      </c>
      <c r="M14" s="28">
        <v>13050</v>
      </c>
    </row>
    <row r="15" spans="1:13" ht="20.399999999999999" x14ac:dyDescent="0.25">
      <c r="A15" s="70" t="s">
        <v>201</v>
      </c>
      <c r="B15" s="71" t="s">
        <v>198</v>
      </c>
      <c r="C15" s="72">
        <v>43154</v>
      </c>
      <c r="D15" s="47"/>
      <c r="E15" s="48"/>
      <c r="F15" s="42" t="s">
        <v>175</v>
      </c>
      <c r="G15" s="26" t="s">
        <v>40</v>
      </c>
      <c r="H15" s="49" t="s">
        <v>51</v>
      </c>
      <c r="I15" s="40"/>
      <c r="J15" s="59"/>
      <c r="K15" s="50"/>
      <c r="L15" s="29">
        <f t="shared" si="0"/>
        <v>0</v>
      </c>
      <c r="M15" s="28">
        <v>13400</v>
      </c>
    </row>
    <row r="16" spans="1:13" ht="20.399999999999999" x14ac:dyDescent="0.25">
      <c r="A16" s="70" t="s">
        <v>202</v>
      </c>
      <c r="B16" s="71" t="s">
        <v>199</v>
      </c>
      <c r="C16" s="72">
        <v>43161</v>
      </c>
      <c r="D16" s="47"/>
      <c r="E16" s="48"/>
      <c r="F16" s="42" t="s">
        <v>175</v>
      </c>
      <c r="G16" s="26" t="s">
        <v>40</v>
      </c>
      <c r="H16" s="49" t="s">
        <v>82</v>
      </c>
      <c r="I16" s="40"/>
      <c r="J16" s="59"/>
      <c r="K16" s="50"/>
      <c r="L16" s="29">
        <f t="shared" si="0"/>
        <v>0</v>
      </c>
      <c r="M16" s="28">
        <v>11150</v>
      </c>
    </row>
    <row r="17" spans="1:17" x14ac:dyDescent="0.25">
      <c r="A17" s="70" t="s">
        <v>212</v>
      </c>
      <c r="B17" s="71" t="s">
        <v>211</v>
      </c>
      <c r="C17" s="72">
        <v>43172</v>
      </c>
      <c r="D17" s="47">
        <v>222</v>
      </c>
      <c r="E17" s="48">
        <v>43164</v>
      </c>
      <c r="F17" s="42" t="s">
        <v>192</v>
      </c>
      <c r="G17" s="26" t="s">
        <v>98</v>
      </c>
      <c r="H17" s="49" t="s">
        <v>101</v>
      </c>
      <c r="I17" s="40" t="s">
        <v>80</v>
      </c>
      <c r="J17" s="59">
        <v>150</v>
      </c>
      <c r="K17" s="50">
        <v>106.9</v>
      </c>
      <c r="L17" s="29">
        <f t="shared" si="0"/>
        <v>2565.6</v>
      </c>
      <c r="M17" s="28">
        <f>J17*K17+L17-0.6</f>
        <v>18600</v>
      </c>
    </row>
    <row r="18" spans="1:17" x14ac:dyDescent="0.25">
      <c r="A18" s="70" t="s">
        <v>212</v>
      </c>
      <c r="B18" s="71" t="s">
        <v>211</v>
      </c>
      <c r="C18" s="72">
        <v>43172</v>
      </c>
      <c r="D18" s="47">
        <v>222</v>
      </c>
      <c r="E18" s="48">
        <v>43164</v>
      </c>
      <c r="F18" s="42" t="s">
        <v>192</v>
      </c>
      <c r="G18" s="26" t="s">
        <v>98</v>
      </c>
      <c r="H18" s="45" t="s">
        <v>102</v>
      </c>
      <c r="I18" s="27" t="s">
        <v>80</v>
      </c>
      <c r="J18" s="60">
        <v>2</v>
      </c>
      <c r="K18" s="51">
        <v>1206.9000000000001</v>
      </c>
      <c r="L18" s="29">
        <f t="shared" si="0"/>
        <v>386.20800000000003</v>
      </c>
      <c r="M18" s="28">
        <f>J18*K18+L18-0.01</f>
        <v>2799.998</v>
      </c>
    </row>
    <row r="19" spans="1:17" x14ac:dyDescent="0.25">
      <c r="A19" s="70" t="s">
        <v>210</v>
      </c>
      <c r="B19" s="71" t="s">
        <v>209</v>
      </c>
      <c r="C19" s="72">
        <v>43172</v>
      </c>
      <c r="D19" s="36">
        <v>223</v>
      </c>
      <c r="E19" s="24">
        <v>43164</v>
      </c>
      <c r="F19" s="42" t="s">
        <v>192</v>
      </c>
      <c r="G19" s="26" t="s">
        <v>98</v>
      </c>
      <c r="H19" s="45" t="s">
        <v>93</v>
      </c>
      <c r="I19" s="27" t="s">
        <v>99</v>
      </c>
      <c r="J19" s="60">
        <v>2</v>
      </c>
      <c r="K19" s="51">
        <v>3103.45</v>
      </c>
      <c r="L19" s="29">
        <f t="shared" si="0"/>
        <v>993.10399999999993</v>
      </c>
      <c r="M19" s="28">
        <f t="shared" ref="M19:M22" si="1">J19*K19+L19</f>
        <v>7200.0039999999999</v>
      </c>
    </row>
    <row r="20" spans="1:17" ht="20.399999999999999" x14ac:dyDescent="0.25">
      <c r="A20" s="70" t="s">
        <v>204</v>
      </c>
      <c r="B20" s="71" t="s">
        <v>203</v>
      </c>
      <c r="C20" s="72">
        <v>43168</v>
      </c>
      <c r="D20" s="36"/>
      <c r="E20" s="24"/>
      <c r="F20" s="42" t="s">
        <v>175</v>
      </c>
      <c r="G20" s="26" t="s">
        <v>40</v>
      </c>
      <c r="H20" s="45" t="s">
        <v>114</v>
      </c>
      <c r="I20" s="27"/>
      <c r="J20" s="60"/>
      <c r="K20" s="51"/>
      <c r="L20" s="29">
        <f t="shared" si="0"/>
        <v>0</v>
      </c>
      <c r="M20" s="28">
        <v>11350</v>
      </c>
    </row>
    <row r="21" spans="1:17" ht="40.799999999999997" x14ac:dyDescent="0.25">
      <c r="A21" s="74" t="s">
        <v>216</v>
      </c>
      <c r="B21" s="75" t="s">
        <v>215</v>
      </c>
      <c r="C21" s="76">
        <v>43175</v>
      </c>
      <c r="D21" s="36">
        <v>237</v>
      </c>
      <c r="E21" s="24">
        <v>43166</v>
      </c>
      <c r="F21" s="73" t="s">
        <v>195</v>
      </c>
      <c r="G21" s="26" t="s">
        <v>116</v>
      </c>
      <c r="H21" s="45" t="s">
        <v>117</v>
      </c>
      <c r="I21" s="27" t="s">
        <v>118</v>
      </c>
      <c r="J21" s="60">
        <v>6</v>
      </c>
      <c r="K21" s="51">
        <v>3080</v>
      </c>
      <c r="L21" s="29">
        <f t="shared" si="0"/>
        <v>2956.8</v>
      </c>
      <c r="M21" s="28">
        <f t="shared" si="1"/>
        <v>21436.799999999999</v>
      </c>
    </row>
    <row r="22" spans="1:17" x14ac:dyDescent="0.25">
      <c r="A22" s="70" t="s">
        <v>214</v>
      </c>
      <c r="B22" s="71" t="s">
        <v>213</v>
      </c>
      <c r="C22" s="72">
        <v>43181</v>
      </c>
      <c r="D22" s="36">
        <v>2044</v>
      </c>
      <c r="E22" s="24">
        <v>43173</v>
      </c>
      <c r="F22" s="42" t="s">
        <v>192</v>
      </c>
      <c r="G22" s="26" t="s">
        <v>85</v>
      </c>
      <c r="H22" s="45" t="s">
        <v>162</v>
      </c>
      <c r="I22" s="27" t="s">
        <v>80</v>
      </c>
      <c r="J22" s="60">
        <v>700</v>
      </c>
      <c r="K22" s="51">
        <v>5</v>
      </c>
      <c r="L22" s="29">
        <f t="shared" si="0"/>
        <v>560</v>
      </c>
      <c r="M22" s="28">
        <f t="shared" si="1"/>
        <v>4060</v>
      </c>
    </row>
    <row r="23" spans="1:17" ht="20.399999999999999" x14ac:dyDescent="0.25">
      <c r="A23" s="70" t="s">
        <v>205</v>
      </c>
      <c r="B23" s="71" t="s">
        <v>207</v>
      </c>
      <c r="C23" s="72">
        <v>43175</v>
      </c>
      <c r="D23" s="36"/>
      <c r="E23" s="24"/>
      <c r="F23" s="42" t="s">
        <v>175</v>
      </c>
      <c r="G23" s="26" t="s">
        <v>40</v>
      </c>
      <c r="H23" s="45" t="s">
        <v>163</v>
      </c>
      <c r="I23" s="27"/>
      <c r="J23" s="60"/>
      <c r="K23" s="51"/>
      <c r="L23" s="29">
        <f t="shared" si="0"/>
        <v>0</v>
      </c>
      <c r="M23" s="28">
        <v>11650</v>
      </c>
    </row>
    <row r="24" spans="1:17" ht="20.399999999999999" x14ac:dyDescent="0.25">
      <c r="A24" s="70" t="s">
        <v>206</v>
      </c>
      <c r="B24" s="71" t="s">
        <v>208</v>
      </c>
      <c r="C24" s="72">
        <v>43182</v>
      </c>
      <c r="D24" s="36"/>
      <c r="E24" s="24"/>
      <c r="F24" s="42" t="s">
        <v>175</v>
      </c>
      <c r="G24" s="26" t="s">
        <v>40</v>
      </c>
      <c r="H24" s="45" t="s">
        <v>164</v>
      </c>
      <c r="I24" s="27"/>
      <c r="J24" s="60"/>
      <c r="K24" s="51"/>
      <c r="L24" s="29">
        <f t="shared" si="0"/>
        <v>0</v>
      </c>
      <c r="M24" s="28">
        <v>11000</v>
      </c>
    </row>
    <row r="25" spans="1:17" ht="14.4" x14ac:dyDescent="0.3">
      <c r="A25" s="23"/>
      <c r="B25" s="23"/>
      <c r="C25" s="23"/>
      <c r="D25" s="25"/>
      <c r="E25" s="24"/>
      <c r="F25" s="24"/>
      <c r="G25" s="26"/>
      <c r="H25" s="32"/>
      <c r="I25" s="27"/>
      <c r="J25" s="60"/>
      <c r="K25" s="28"/>
      <c r="L25" s="29"/>
      <c r="M25" s="28">
        <f>SUM(M14:M24)</f>
        <v>125696.802</v>
      </c>
      <c r="N25" s="1"/>
      <c r="O25" s="1"/>
      <c r="P25" s="1"/>
      <c r="Q25" s="1"/>
    </row>
    <row r="26" spans="1:17" ht="3.6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4.4" x14ac:dyDescent="0.3">
      <c r="A27" s="38" t="s">
        <v>31</v>
      </c>
      <c r="B27" s="55" t="s">
        <v>39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4.4" x14ac:dyDescent="0.3">
      <c r="A28" s="16"/>
      <c r="B28" s="1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4.4" x14ac:dyDescent="0.3">
      <c r="A29" s="16"/>
      <c r="B29" s="1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4.4" x14ac:dyDescent="0.3">
      <c r="A30" s="16"/>
      <c r="B30" s="1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4.4" x14ac:dyDescent="0.3">
      <c r="A31" s="16"/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4.4" x14ac:dyDescent="0.3">
      <c r="A32" s="16"/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4.4" x14ac:dyDescent="0.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1"/>
      <c r="O33" s="1"/>
      <c r="P33" s="1"/>
      <c r="Q33" s="1"/>
    </row>
    <row r="34" spans="1:17" x14ac:dyDescent="0.25">
      <c r="A34" s="85" t="s">
        <v>459</v>
      </c>
      <c r="B34" s="85"/>
      <c r="C34" s="85"/>
      <c r="D34" s="33"/>
      <c r="E34" s="85" t="s">
        <v>23</v>
      </c>
      <c r="F34" s="85"/>
      <c r="G34" s="33"/>
      <c r="H34" s="52" t="s">
        <v>24</v>
      </c>
      <c r="I34" s="33"/>
      <c r="J34" s="34"/>
      <c r="K34" s="52" t="s">
        <v>25</v>
      </c>
      <c r="L34" s="34"/>
      <c r="M34" s="33"/>
    </row>
    <row r="35" spans="1:17" ht="13.8" customHeight="1" x14ac:dyDescent="0.25">
      <c r="A35" s="87" t="s">
        <v>460</v>
      </c>
      <c r="B35" s="87"/>
      <c r="C35" s="87"/>
      <c r="D35" s="33"/>
      <c r="E35" s="86" t="s">
        <v>26</v>
      </c>
      <c r="F35" s="86"/>
      <c r="G35" s="33"/>
      <c r="H35" s="35" t="s">
        <v>27</v>
      </c>
      <c r="I35" s="33"/>
      <c r="J35" s="86" t="s">
        <v>28</v>
      </c>
      <c r="K35" s="86"/>
      <c r="L35" s="86"/>
      <c r="M35" s="33"/>
    </row>
    <row r="36" spans="1:17" ht="14.4" x14ac:dyDescent="0.3">
      <c r="A36" s="80"/>
      <c r="B36" s="80"/>
      <c r="C36" s="80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7" ht="14.4" x14ac:dyDescent="0.3">
      <c r="A37" s="81" t="s">
        <v>29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</sheetData>
  <mergeCells count="15">
    <mergeCell ref="A1:M1"/>
    <mergeCell ref="A7:B7"/>
    <mergeCell ref="A9:C10"/>
    <mergeCell ref="G9:H9"/>
    <mergeCell ref="L9:M9"/>
    <mergeCell ref="G10:H10"/>
    <mergeCell ref="A37:M37"/>
    <mergeCell ref="A11:B11"/>
    <mergeCell ref="C11:G11"/>
    <mergeCell ref="I11:M11"/>
    <mergeCell ref="A34:C34"/>
    <mergeCell ref="E34:F34"/>
    <mergeCell ref="E35:F35"/>
    <mergeCell ref="J35:L35"/>
    <mergeCell ref="A35:C35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r:id="rId2"/>
  <headerFooter>
    <oddFooter>&amp;A&amp;RPágina &amp;P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16" workbookViewId="0">
      <selection activeCell="D25" sqref="D25"/>
    </sheetView>
  </sheetViews>
  <sheetFormatPr baseColWidth="10" defaultRowHeight="13.8" x14ac:dyDescent="0.25"/>
  <cols>
    <col min="7" max="7" width="17.8984375" bestFit="1" customWidth="1"/>
    <col min="8" max="8" width="23.5" bestFit="1" customWidth="1"/>
  </cols>
  <sheetData>
    <row r="1" spans="1:13" ht="18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8" x14ac:dyDescent="0.3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18" x14ac:dyDescent="0.3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18" x14ac:dyDescent="0.3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18" x14ac:dyDescent="0.35">
      <c r="A5" s="54" t="s">
        <v>0</v>
      </c>
      <c r="B5" s="38" t="s">
        <v>1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7.2" customHeight="1" x14ac:dyDescent="0.35">
      <c r="A6" s="16"/>
      <c r="B6" s="16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ht="15.6" x14ac:dyDescent="0.3">
      <c r="A7" s="89" t="s">
        <v>30</v>
      </c>
      <c r="B7" s="89"/>
      <c r="C7" s="22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9" customHeight="1" x14ac:dyDescent="0.45">
      <c r="A8" s="2"/>
      <c r="B8" s="1"/>
      <c r="C8" s="1"/>
      <c r="D8" s="1"/>
      <c r="E8" s="1"/>
      <c r="F8" s="1"/>
      <c r="G8" s="1"/>
      <c r="H8" s="1"/>
      <c r="I8" s="1"/>
      <c r="J8" s="1"/>
      <c r="K8" s="3"/>
      <c r="L8" s="3"/>
      <c r="M8" s="3"/>
    </row>
    <row r="9" spans="1:13" ht="14.4" x14ac:dyDescent="0.3">
      <c r="A9" s="90" t="s">
        <v>2</v>
      </c>
      <c r="B9" s="90"/>
      <c r="C9" s="90"/>
      <c r="D9" s="39" t="s">
        <v>3</v>
      </c>
      <c r="F9" s="4"/>
      <c r="G9" s="91" t="s">
        <v>5</v>
      </c>
      <c r="H9" s="91"/>
      <c r="I9" s="17" t="s">
        <v>4</v>
      </c>
      <c r="J9" s="1"/>
      <c r="K9" s="5"/>
      <c r="L9" s="92"/>
      <c r="M9" s="92"/>
    </row>
    <row r="10" spans="1:13" ht="14.4" x14ac:dyDescent="0.3">
      <c r="A10" s="90"/>
      <c r="B10" s="90"/>
      <c r="C10" s="90"/>
      <c r="D10" s="6" t="s">
        <v>6</v>
      </c>
      <c r="E10" s="17" t="s">
        <v>4</v>
      </c>
      <c r="F10" s="4"/>
      <c r="G10" s="89" t="s">
        <v>7</v>
      </c>
      <c r="H10" s="89"/>
      <c r="I10" s="4"/>
      <c r="J10" s="1"/>
      <c r="K10" s="1"/>
      <c r="L10" s="7"/>
      <c r="M10" s="7"/>
    </row>
    <row r="11" spans="1:13" x14ac:dyDescent="0.25">
      <c r="A11" s="82" t="s">
        <v>8</v>
      </c>
      <c r="B11" s="82"/>
      <c r="C11" s="83" t="s">
        <v>41</v>
      </c>
      <c r="D11" s="83"/>
      <c r="E11" s="83"/>
      <c r="F11" s="83"/>
      <c r="G11" s="83"/>
      <c r="H11" s="8" t="s">
        <v>9</v>
      </c>
      <c r="I11" s="84" t="s">
        <v>421</v>
      </c>
      <c r="J11" s="84"/>
      <c r="K11" s="84"/>
      <c r="L11" s="84"/>
      <c r="M11" s="84"/>
    </row>
    <row r="12" spans="1:13" ht="14.4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0.799999999999997" x14ac:dyDescent="0.25">
      <c r="A13" s="18" t="s">
        <v>10</v>
      </c>
      <c r="B13" s="18" t="s">
        <v>11</v>
      </c>
      <c r="C13" s="18" t="s">
        <v>12</v>
      </c>
      <c r="D13" s="19" t="s">
        <v>13</v>
      </c>
      <c r="E13" s="20" t="s">
        <v>14</v>
      </c>
      <c r="F13" s="20" t="s">
        <v>15</v>
      </c>
      <c r="G13" s="18" t="s">
        <v>16</v>
      </c>
      <c r="H13" s="18" t="s">
        <v>17</v>
      </c>
      <c r="I13" s="18" t="s">
        <v>18</v>
      </c>
      <c r="J13" s="21" t="s">
        <v>19</v>
      </c>
      <c r="K13" s="18" t="s">
        <v>20</v>
      </c>
      <c r="L13" s="18" t="s">
        <v>21</v>
      </c>
      <c r="M13" s="18" t="s">
        <v>22</v>
      </c>
    </row>
    <row r="14" spans="1:13" ht="20.399999999999999" x14ac:dyDescent="0.25">
      <c r="A14" s="70" t="s">
        <v>408</v>
      </c>
      <c r="B14" s="71" t="s">
        <v>405</v>
      </c>
      <c r="C14" s="72">
        <v>43147</v>
      </c>
      <c r="D14" s="47"/>
      <c r="E14" s="48"/>
      <c r="F14" s="42" t="s">
        <v>175</v>
      </c>
      <c r="G14" s="26" t="s">
        <v>33</v>
      </c>
      <c r="H14" s="49" t="s">
        <v>35</v>
      </c>
      <c r="I14" s="40"/>
      <c r="J14" s="59"/>
      <c r="K14" s="50"/>
      <c r="L14" s="29">
        <f t="shared" ref="L14:L23" si="0">J14*K14*0.16</f>
        <v>0</v>
      </c>
      <c r="M14" s="28">
        <v>13450</v>
      </c>
    </row>
    <row r="15" spans="1:13" ht="20.399999999999999" x14ac:dyDescent="0.25">
      <c r="A15" s="70" t="s">
        <v>409</v>
      </c>
      <c r="B15" s="71" t="s">
        <v>406</v>
      </c>
      <c r="C15" s="72">
        <v>43154</v>
      </c>
      <c r="D15" s="47"/>
      <c r="E15" s="48"/>
      <c r="F15" s="42" t="s">
        <v>175</v>
      </c>
      <c r="G15" s="26" t="s">
        <v>33</v>
      </c>
      <c r="H15" s="49" t="s">
        <v>51</v>
      </c>
      <c r="I15" s="40"/>
      <c r="J15" s="59"/>
      <c r="K15" s="50"/>
      <c r="L15" s="29">
        <f t="shared" si="0"/>
        <v>0</v>
      </c>
      <c r="M15" s="28">
        <v>14650</v>
      </c>
    </row>
    <row r="16" spans="1:13" ht="20.399999999999999" x14ac:dyDescent="0.25">
      <c r="A16" s="70" t="s">
        <v>410</v>
      </c>
      <c r="B16" s="71" t="s">
        <v>407</v>
      </c>
      <c r="C16" s="72">
        <v>43161</v>
      </c>
      <c r="D16" s="47"/>
      <c r="E16" s="48"/>
      <c r="F16" s="42" t="s">
        <v>175</v>
      </c>
      <c r="G16" s="26" t="s">
        <v>33</v>
      </c>
      <c r="H16" s="49" t="s">
        <v>82</v>
      </c>
      <c r="I16" s="40"/>
      <c r="J16" s="59"/>
      <c r="K16" s="50"/>
      <c r="L16" s="29">
        <f t="shared" si="0"/>
        <v>0</v>
      </c>
      <c r="M16" s="28">
        <v>8100</v>
      </c>
    </row>
    <row r="17" spans="1:17" x14ac:dyDescent="0.25">
      <c r="A17" s="70" t="s">
        <v>416</v>
      </c>
      <c r="B17" s="71" t="s">
        <v>415</v>
      </c>
      <c r="C17" s="72">
        <v>43172</v>
      </c>
      <c r="D17" s="47">
        <v>2003</v>
      </c>
      <c r="E17" s="48">
        <v>43159</v>
      </c>
      <c r="F17" s="42" t="s">
        <v>192</v>
      </c>
      <c r="G17" s="26" t="s">
        <v>85</v>
      </c>
      <c r="H17" s="49" t="s">
        <v>93</v>
      </c>
      <c r="I17" s="40" t="s">
        <v>94</v>
      </c>
      <c r="J17" s="59">
        <v>40</v>
      </c>
      <c r="K17" s="50">
        <v>161.63999999999999</v>
      </c>
      <c r="L17" s="29">
        <f t="shared" si="0"/>
        <v>1034.4959999999999</v>
      </c>
      <c r="M17" s="28">
        <f t="shared" ref="M17:M23" si="1">J17*K17+L17</f>
        <v>7500.0959999999995</v>
      </c>
    </row>
    <row r="18" spans="1:17" x14ac:dyDescent="0.25">
      <c r="A18" s="70" t="s">
        <v>418</v>
      </c>
      <c r="B18" s="71" t="s">
        <v>417</v>
      </c>
      <c r="C18" s="72">
        <v>43172</v>
      </c>
      <c r="D18" s="36">
        <v>2004</v>
      </c>
      <c r="E18" s="24">
        <v>43159</v>
      </c>
      <c r="F18" s="42" t="s">
        <v>285</v>
      </c>
      <c r="G18" s="26" t="s">
        <v>85</v>
      </c>
      <c r="H18" s="45" t="s">
        <v>96</v>
      </c>
      <c r="I18" s="27" t="s">
        <v>80</v>
      </c>
      <c r="J18" s="60">
        <v>25</v>
      </c>
      <c r="K18" s="51">
        <v>10</v>
      </c>
      <c r="L18" s="29">
        <f t="shared" si="0"/>
        <v>40</v>
      </c>
      <c r="M18" s="28">
        <f t="shared" si="1"/>
        <v>290</v>
      </c>
    </row>
    <row r="19" spans="1:17" x14ac:dyDescent="0.25">
      <c r="A19" s="70" t="s">
        <v>412</v>
      </c>
      <c r="B19" s="71" t="s">
        <v>411</v>
      </c>
      <c r="C19" s="72">
        <v>43165</v>
      </c>
      <c r="D19" s="36">
        <v>213</v>
      </c>
      <c r="E19" s="24">
        <v>43153</v>
      </c>
      <c r="F19" s="42" t="s">
        <v>192</v>
      </c>
      <c r="G19" s="26" t="s">
        <v>98</v>
      </c>
      <c r="H19" s="45" t="s">
        <v>395</v>
      </c>
      <c r="I19" s="27" t="s">
        <v>80</v>
      </c>
      <c r="J19" s="60">
        <v>3</v>
      </c>
      <c r="K19" s="51">
        <v>1163.79</v>
      </c>
      <c r="L19" s="29">
        <f t="shared" si="0"/>
        <v>558.61919999999998</v>
      </c>
      <c r="M19" s="28">
        <f>J19*K19+L19-1.79</f>
        <v>4048.1992</v>
      </c>
    </row>
    <row r="20" spans="1:17" x14ac:dyDescent="0.25">
      <c r="A20" s="70" t="s">
        <v>412</v>
      </c>
      <c r="B20" s="71" t="s">
        <v>411</v>
      </c>
      <c r="C20" s="72">
        <v>43165</v>
      </c>
      <c r="D20" s="36">
        <v>213</v>
      </c>
      <c r="E20" s="24">
        <v>43153</v>
      </c>
      <c r="F20" s="42" t="s">
        <v>192</v>
      </c>
      <c r="G20" s="26" t="s">
        <v>98</v>
      </c>
      <c r="H20" s="45" t="s">
        <v>396</v>
      </c>
      <c r="I20" s="27" t="s">
        <v>80</v>
      </c>
      <c r="J20" s="60">
        <v>220</v>
      </c>
      <c r="K20" s="51">
        <v>106.9</v>
      </c>
      <c r="L20" s="29">
        <f t="shared" si="0"/>
        <v>3762.88</v>
      </c>
      <c r="M20" s="28">
        <f t="shared" si="1"/>
        <v>27280.880000000001</v>
      </c>
    </row>
    <row r="21" spans="1:17" x14ac:dyDescent="0.25">
      <c r="A21" s="70" t="s">
        <v>412</v>
      </c>
      <c r="B21" s="71" t="s">
        <v>411</v>
      </c>
      <c r="C21" s="72">
        <v>43165</v>
      </c>
      <c r="D21" s="36">
        <v>213</v>
      </c>
      <c r="E21" s="24">
        <v>43153</v>
      </c>
      <c r="F21" s="42" t="s">
        <v>192</v>
      </c>
      <c r="G21" s="26" t="s">
        <v>98</v>
      </c>
      <c r="H21" s="45" t="s">
        <v>397</v>
      </c>
      <c r="I21" s="27" t="s">
        <v>80</v>
      </c>
      <c r="J21" s="60">
        <v>600</v>
      </c>
      <c r="K21" s="51">
        <v>4.2699999999999996</v>
      </c>
      <c r="L21" s="29">
        <f t="shared" si="0"/>
        <v>409.91999999999996</v>
      </c>
      <c r="M21" s="28">
        <f>J21*K21+L21-1</f>
        <v>2970.9199999999996</v>
      </c>
    </row>
    <row r="22" spans="1:17" x14ac:dyDescent="0.25">
      <c r="A22" s="70" t="s">
        <v>413</v>
      </c>
      <c r="B22" s="71" t="s">
        <v>414</v>
      </c>
      <c r="C22" s="72">
        <v>43165</v>
      </c>
      <c r="D22" s="36">
        <v>214</v>
      </c>
      <c r="E22" s="24">
        <v>43154</v>
      </c>
      <c r="F22" s="42" t="s">
        <v>192</v>
      </c>
      <c r="G22" s="26" t="s">
        <v>98</v>
      </c>
      <c r="H22" s="45" t="s">
        <v>93</v>
      </c>
      <c r="I22" s="27" t="s">
        <v>99</v>
      </c>
      <c r="J22" s="60">
        <v>1</v>
      </c>
      <c r="K22" s="51">
        <v>3103.45</v>
      </c>
      <c r="L22" s="29">
        <f t="shared" si="0"/>
        <v>496.55199999999996</v>
      </c>
      <c r="M22" s="28">
        <f t="shared" si="1"/>
        <v>3600.002</v>
      </c>
    </row>
    <row r="23" spans="1:17" ht="20.399999999999999" x14ac:dyDescent="0.25">
      <c r="A23" s="70" t="s">
        <v>420</v>
      </c>
      <c r="B23" s="71" t="s">
        <v>419</v>
      </c>
      <c r="C23" s="72">
        <v>43165</v>
      </c>
      <c r="D23" s="36">
        <v>231</v>
      </c>
      <c r="E23" s="24">
        <v>43153</v>
      </c>
      <c r="F23" s="42" t="s">
        <v>195</v>
      </c>
      <c r="G23" s="26" t="s">
        <v>116</v>
      </c>
      <c r="H23" s="45" t="s">
        <v>398</v>
      </c>
      <c r="I23" s="27" t="s">
        <v>399</v>
      </c>
      <c r="J23" s="60">
        <v>1</v>
      </c>
      <c r="K23" s="51">
        <v>30800</v>
      </c>
      <c r="L23" s="29">
        <f t="shared" si="0"/>
        <v>4928</v>
      </c>
      <c r="M23" s="28">
        <f t="shared" si="1"/>
        <v>35728</v>
      </c>
    </row>
    <row r="24" spans="1:17" ht="14.4" x14ac:dyDescent="0.3">
      <c r="A24" s="23"/>
      <c r="B24" s="23"/>
      <c r="C24" s="23"/>
      <c r="D24" s="25"/>
      <c r="E24" s="24"/>
      <c r="F24" s="24"/>
      <c r="G24" s="26"/>
      <c r="H24" s="32"/>
      <c r="I24" s="27"/>
      <c r="J24" s="60"/>
      <c r="K24" s="28"/>
      <c r="L24" s="29"/>
      <c r="M24" s="28">
        <f>SUM(M14:M23)</f>
        <v>117618.09719999999</v>
      </c>
      <c r="N24" s="1"/>
      <c r="O24" s="1"/>
      <c r="P24" s="1"/>
      <c r="Q24" s="1"/>
    </row>
    <row r="25" spans="1:17" ht="14.4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4.4" x14ac:dyDescent="0.3">
      <c r="A26" s="38" t="s">
        <v>31</v>
      </c>
      <c r="B26" s="55" t="s">
        <v>42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4.4" x14ac:dyDescent="0.3">
      <c r="A27" s="16"/>
      <c r="B27" s="14"/>
      <c r="C27" s="1"/>
      <c r="D27" s="4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4.4" x14ac:dyDescent="0.3">
      <c r="A28" s="16"/>
      <c r="B28" s="1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4.4" x14ac:dyDescent="0.3">
      <c r="A29" s="16"/>
      <c r="B29" s="1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4.4" x14ac:dyDescent="0.3">
      <c r="A30" s="16"/>
      <c r="B30" s="1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4.4" x14ac:dyDescent="0.3">
      <c r="A31" s="16"/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4.4" x14ac:dyDescent="0.3">
      <c r="A32" s="16"/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4.4" x14ac:dyDescent="0.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1"/>
      <c r="O33" s="1"/>
      <c r="P33" s="1"/>
      <c r="Q33" s="1"/>
    </row>
    <row r="34" spans="1:17" x14ac:dyDescent="0.25">
      <c r="A34" s="85" t="s">
        <v>459</v>
      </c>
      <c r="B34" s="85"/>
      <c r="C34" s="85"/>
      <c r="D34" s="33"/>
      <c r="E34" s="85" t="s">
        <v>23</v>
      </c>
      <c r="F34" s="85"/>
      <c r="G34" s="33"/>
      <c r="H34" s="52" t="s">
        <v>24</v>
      </c>
      <c r="I34" s="33"/>
      <c r="J34" s="34"/>
      <c r="K34" s="52" t="s">
        <v>25</v>
      </c>
      <c r="L34" s="34"/>
      <c r="M34" s="33"/>
    </row>
    <row r="35" spans="1:17" ht="13.8" customHeight="1" x14ac:dyDescent="0.25">
      <c r="A35" s="87" t="s">
        <v>460</v>
      </c>
      <c r="B35" s="87"/>
      <c r="C35" s="87"/>
      <c r="D35" s="33"/>
      <c r="E35" s="86" t="s">
        <v>26</v>
      </c>
      <c r="F35" s="86"/>
      <c r="G35" s="33"/>
      <c r="H35" s="35" t="s">
        <v>27</v>
      </c>
      <c r="I35" s="33"/>
      <c r="J35" s="86" t="s">
        <v>28</v>
      </c>
      <c r="K35" s="86"/>
      <c r="L35" s="86"/>
      <c r="M35" s="33"/>
    </row>
    <row r="36" spans="1:17" ht="14.4" x14ac:dyDescent="0.3">
      <c r="A36" s="80"/>
      <c r="B36" s="80"/>
      <c r="C36" s="80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7" ht="14.4" x14ac:dyDescent="0.3">
      <c r="A37" s="81" t="s">
        <v>29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</sheetData>
  <mergeCells count="15">
    <mergeCell ref="A1:M1"/>
    <mergeCell ref="A7:B7"/>
    <mergeCell ref="A9:C10"/>
    <mergeCell ref="G9:H9"/>
    <mergeCell ref="L9:M9"/>
    <mergeCell ref="G10:H10"/>
    <mergeCell ref="A37:M37"/>
    <mergeCell ref="A11:B11"/>
    <mergeCell ref="C11:G11"/>
    <mergeCell ref="I11:M11"/>
    <mergeCell ref="A34:C34"/>
    <mergeCell ref="E34:F34"/>
    <mergeCell ref="E35:F35"/>
    <mergeCell ref="J35:L35"/>
    <mergeCell ref="A35:C35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r:id="rId2"/>
  <headerFooter>
    <oddFooter>Página &amp;P&amp;R&amp;A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19" workbookViewId="0">
      <selection activeCell="C31" sqref="C31"/>
    </sheetView>
  </sheetViews>
  <sheetFormatPr baseColWidth="10" defaultRowHeight="13.8" x14ac:dyDescent="0.25"/>
  <cols>
    <col min="7" max="7" width="17.8984375" bestFit="1" customWidth="1"/>
    <col min="8" max="8" width="23.5" bestFit="1" customWidth="1"/>
  </cols>
  <sheetData>
    <row r="1" spans="1:13" ht="18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8" x14ac:dyDescent="0.3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18" x14ac:dyDescent="0.3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15" customHeight="1" x14ac:dyDescent="0.3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18" x14ac:dyDescent="0.35">
      <c r="A5" s="54" t="s">
        <v>0</v>
      </c>
      <c r="B5" s="38" t="s">
        <v>1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7.8" customHeight="1" x14ac:dyDescent="0.35">
      <c r="A6" s="16"/>
      <c r="B6" s="16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ht="15.6" x14ac:dyDescent="0.3">
      <c r="A7" s="89" t="s">
        <v>30</v>
      </c>
      <c r="B7" s="89"/>
      <c r="C7" s="22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9.6" customHeight="1" x14ac:dyDescent="0.45">
      <c r="A8" s="2"/>
      <c r="B8" s="1"/>
      <c r="C8" s="1"/>
      <c r="D8" s="1"/>
      <c r="E8" s="1"/>
      <c r="F8" s="1"/>
      <c r="G8" s="1"/>
      <c r="H8" s="1"/>
      <c r="I8" s="1"/>
      <c r="J8" s="1"/>
      <c r="K8" s="3"/>
      <c r="L8" s="3"/>
      <c r="M8" s="3"/>
    </row>
    <row r="9" spans="1:13" ht="14.4" x14ac:dyDescent="0.3">
      <c r="A9" s="90" t="s">
        <v>2</v>
      </c>
      <c r="B9" s="90"/>
      <c r="C9" s="90"/>
      <c r="D9" s="39" t="s">
        <v>3</v>
      </c>
      <c r="F9" s="4"/>
      <c r="G9" s="91" t="s">
        <v>5</v>
      </c>
      <c r="H9" s="91"/>
      <c r="I9" s="17" t="s">
        <v>4</v>
      </c>
      <c r="J9" s="1"/>
      <c r="K9" s="5"/>
      <c r="L9" s="92"/>
      <c r="M9" s="92"/>
    </row>
    <row r="10" spans="1:13" ht="14.4" x14ac:dyDescent="0.3">
      <c r="A10" s="90"/>
      <c r="B10" s="90"/>
      <c r="C10" s="90"/>
      <c r="D10" s="6" t="s">
        <v>6</v>
      </c>
      <c r="E10" s="17" t="s">
        <v>4</v>
      </c>
      <c r="F10" s="4"/>
      <c r="G10" s="89" t="s">
        <v>7</v>
      </c>
      <c r="H10" s="89"/>
      <c r="I10" s="4"/>
      <c r="J10" s="1"/>
      <c r="K10" s="1"/>
      <c r="L10" s="7"/>
      <c r="M10" s="7"/>
    </row>
    <row r="11" spans="1:13" x14ac:dyDescent="0.25">
      <c r="A11" s="82" t="s">
        <v>8</v>
      </c>
      <c r="B11" s="82"/>
      <c r="C11" s="83" t="s">
        <v>41</v>
      </c>
      <c r="D11" s="83"/>
      <c r="E11" s="83"/>
      <c r="F11" s="83"/>
      <c r="G11" s="83"/>
      <c r="H11" s="8" t="s">
        <v>9</v>
      </c>
      <c r="I11" s="84" t="s">
        <v>421</v>
      </c>
      <c r="J11" s="84"/>
      <c r="K11" s="84"/>
      <c r="L11" s="84"/>
      <c r="M11" s="84"/>
    </row>
    <row r="12" spans="1:13" ht="14.4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0.799999999999997" x14ac:dyDescent="0.25">
      <c r="A13" s="18" t="s">
        <v>10</v>
      </c>
      <c r="B13" s="18" t="s">
        <v>11</v>
      </c>
      <c r="C13" s="18" t="s">
        <v>12</v>
      </c>
      <c r="D13" s="19" t="s">
        <v>13</v>
      </c>
      <c r="E13" s="20" t="s">
        <v>14</v>
      </c>
      <c r="F13" s="20" t="s">
        <v>15</v>
      </c>
      <c r="G13" s="18" t="s">
        <v>16</v>
      </c>
      <c r="H13" s="18" t="s">
        <v>17</v>
      </c>
      <c r="I13" s="18" t="s">
        <v>18</v>
      </c>
      <c r="J13" s="21" t="s">
        <v>19</v>
      </c>
      <c r="K13" s="18" t="s">
        <v>20</v>
      </c>
      <c r="L13" s="18" t="s">
        <v>21</v>
      </c>
      <c r="M13" s="18" t="s">
        <v>22</v>
      </c>
    </row>
    <row r="14" spans="1:13" ht="20.399999999999999" x14ac:dyDescent="0.25">
      <c r="A14" s="70" t="s">
        <v>425</v>
      </c>
      <c r="B14" s="71" t="s">
        <v>422</v>
      </c>
      <c r="C14" s="72">
        <v>43147</v>
      </c>
      <c r="D14" s="47"/>
      <c r="E14" s="48"/>
      <c r="F14" s="42" t="s">
        <v>175</v>
      </c>
      <c r="G14" s="26" t="s">
        <v>33</v>
      </c>
      <c r="H14" s="49" t="s">
        <v>35</v>
      </c>
      <c r="I14" s="40"/>
      <c r="J14" s="59"/>
      <c r="K14" s="50"/>
      <c r="L14" s="29">
        <f t="shared" ref="L14:L25" si="0">J14*K14*0.16</f>
        <v>0</v>
      </c>
      <c r="M14" s="28">
        <v>12850</v>
      </c>
    </row>
    <row r="15" spans="1:13" ht="20.399999999999999" x14ac:dyDescent="0.25">
      <c r="A15" s="70" t="s">
        <v>426</v>
      </c>
      <c r="B15" s="71" t="s">
        <v>423</v>
      </c>
      <c r="C15" s="72">
        <v>43154</v>
      </c>
      <c r="D15" s="47"/>
      <c r="E15" s="48"/>
      <c r="F15" s="42" t="s">
        <v>175</v>
      </c>
      <c r="G15" s="26" t="s">
        <v>33</v>
      </c>
      <c r="H15" s="49" t="s">
        <v>51</v>
      </c>
      <c r="I15" s="40"/>
      <c r="J15" s="59"/>
      <c r="K15" s="50"/>
      <c r="L15" s="29">
        <f t="shared" si="0"/>
        <v>0</v>
      </c>
      <c r="M15" s="28">
        <v>14600</v>
      </c>
    </row>
    <row r="16" spans="1:13" ht="20.399999999999999" x14ac:dyDescent="0.25">
      <c r="A16" s="70" t="s">
        <v>427</v>
      </c>
      <c r="B16" s="71" t="s">
        <v>424</v>
      </c>
      <c r="C16" s="72">
        <v>43161</v>
      </c>
      <c r="D16" s="47"/>
      <c r="E16" s="48"/>
      <c r="F16" s="42" t="s">
        <v>175</v>
      </c>
      <c r="G16" s="26" t="s">
        <v>33</v>
      </c>
      <c r="H16" s="49" t="s">
        <v>82</v>
      </c>
      <c r="I16" s="40"/>
      <c r="J16" s="59"/>
      <c r="K16" s="50"/>
      <c r="L16" s="29">
        <f t="shared" si="0"/>
        <v>0</v>
      </c>
      <c r="M16" s="28">
        <v>10300</v>
      </c>
    </row>
    <row r="17" spans="1:17" x14ac:dyDescent="0.25">
      <c r="A17" s="70" t="s">
        <v>436</v>
      </c>
      <c r="B17" s="71" t="s">
        <v>437</v>
      </c>
      <c r="C17" s="72">
        <v>43172</v>
      </c>
      <c r="D17" s="47">
        <v>226</v>
      </c>
      <c r="E17" s="48">
        <v>43164</v>
      </c>
      <c r="F17" s="42" t="s">
        <v>192</v>
      </c>
      <c r="G17" s="26" t="s">
        <v>98</v>
      </c>
      <c r="H17" s="49" t="s">
        <v>106</v>
      </c>
      <c r="I17" s="40" t="s">
        <v>80</v>
      </c>
      <c r="J17" s="59">
        <v>140</v>
      </c>
      <c r="K17" s="50">
        <v>106.9</v>
      </c>
      <c r="L17" s="29">
        <f t="shared" si="0"/>
        <v>2394.56</v>
      </c>
      <c r="M17" s="28">
        <f t="shared" ref="M17:M25" si="1">J17*K17+L17</f>
        <v>17360.560000000001</v>
      </c>
    </row>
    <row r="18" spans="1:17" x14ac:dyDescent="0.25">
      <c r="A18" s="70" t="s">
        <v>436</v>
      </c>
      <c r="B18" s="71" t="s">
        <v>437</v>
      </c>
      <c r="C18" s="72">
        <v>43172</v>
      </c>
      <c r="D18" s="47">
        <v>226</v>
      </c>
      <c r="E18" s="48">
        <v>43164</v>
      </c>
      <c r="F18" s="42" t="s">
        <v>192</v>
      </c>
      <c r="G18" s="26" t="s">
        <v>98</v>
      </c>
      <c r="H18" s="45" t="s">
        <v>102</v>
      </c>
      <c r="I18" s="27" t="s">
        <v>80</v>
      </c>
      <c r="J18" s="60">
        <v>2</v>
      </c>
      <c r="K18" s="51">
        <v>1206.9000000000001</v>
      </c>
      <c r="L18" s="29">
        <f t="shared" si="0"/>
        <v>386.20800000000003</v>
      </c>
      <c r="M18" s="28">
        <f t="shared" si="1"/>
        <v>2800.0080000000003</v>
      </c>
    </row>
    <row r="19" spans="1:17" x14ac:dyDescent="0.25">
      <c r="A19" s="70" t="s">
        <v>436</v>
      </c>
      <c r="B19" s="71" t="s">
        <v>437</v>
      </c>
      <c r="C19" s="72">
        <v>43172</v>
      </c>
      <c r="D19" s="47">
        <v>226</v>
      </c>
      <c r="E19" s="48">
        <v>43164</v>
      </c>
      <c r="F19" s="42" t="s">
        <v>192</v>
      </c>
      <c r="G19" s="26" t="s">
        <v>98</v>
      </c>
      <c r="H19" s="45" t="s">
        <v>105</v>
      </c>
      <c r="I19" s="27" t="s">
        <v>80</v>
      </c>
      <c r="J19" s="60">
        <v>500</v>
      </c>
      <c r="K19" s="51">
        <v>4.2699999999999996</v>
      </c>
      <c r="L19" s="29">
        <f t="shared" si="0"/>
        <v>341.6</v>
      </c>
      <c r="M19" s="28">
        <f t="shared" si="1"/>
        <v>2476.6</v>
      </c>
    </row>
    <row r="20" spans="1:17" x14ac:dyDescent="0.25">
      <c r="A20" s="70" t="s">
        <v>439</v>
      </c>
      <c r="B20" s="71" t="s">
        <v>438</v>
      </c>
      <c r="C20" s="72">
        <v>43172</v>
      </c>
      <c r="D20" s="36">
        <v>2006</v>
      </c>
      <c r="E20" s="24">
        <v>43159</v>
      </c>
      <c r="F20" s="42" t="s">
        <v>285</v>
      </c>
      <c r="G20" s="26" t="s">
        <v>85</v>
      </c>
      <c r="H20" s="45" t="s">
        <v>96</v>
      </c>
      <c r="I20" s="27" t="s">
        <v>80</v>
      </c>
      <c r="J20" s="60">
        <v>20</v>
      </c>
      <c r="K20" s="51">
        <v>10</v>
      </c>
      <c r="L20" s="29">
        <f t="shared" si="0"/>
        <v>32</v>
      </c>
      <c r="M20" s="28">
        <f t="shared" si="1"/>
        <v>232</v>
      </c>
    </row>
    <row r="21" spans="1:17" x14ac:dyDescent="0.25">
      <c r="A21" s="70" t="s">
        <v>435</v>
      </c>
      <c r="B21" s="71" t="s">
        <v>434</v>
      </c>
      <c r="C21" s="72">
        <v>43172</v>
      </c>
      <c r="D21" s="36">
        <v>2005</v>
      </c>
      <c r="E21" s="24">
        <v>43159</v>
      </c>
      <c r="F21" s="42" t="s">
        <v>192</v>
      </c>
      <c r="G21" s="26" t="s">
        <v>85</v>
      </c>
      <c r="H21" s="45" t="s">
        <v>93</v>
      </c>
      <c r="I21" s="27" t="s">
        <v>94</v>
      </c>
      <c r="J21" s="60">
        <v>40</v>
      </c>
      <c r="K21" s="51">
        <v>161.63999999999999</v>
      </c>
      <c r="L21" s="29">
        <f t="shared" si="0"/>
        <v>1034.4959999999999</v>
      </c>
      <c r="M21" s="28">
        <f t="shared" si="1"/>
        <v>7500.0959999999995</v>
      </c>
    </row>
    <row r="22" spans="1:17" ht="20.399999999999999" x14ac:dyDescent="0.25">
      <c r="A22" s="70" t="s">
        <v>431</v>
      </c>
      <c r="B22" s="71" t="s">
        <v>428</v>
      </c>
      <c r="C22" s="72">
        <v>43168</v>
      </c>
      <c r="D22" s="36"/>
      <c r="E22" s="24"/>
      <c r="F22" s="42" t="s">
        <v>175</v>
      </c>
      <c r="G22" s="26" t="s">
        <v>33</v>
      </c>
      <c r="H22" s="45" t="s">
        <v>114</v>
      </c>
      <c r="I22" s="27"/>
      <c r="J22" s="60"/>
      <c r="K22" s="51"/>
      <c r="L22" s="29">
        <f t="shared" si="0"/>
        <v>0</v>
      </c>
      <c r="M22" s="28">
        <v>8800</v>
      </c>
    </row>
    <row r="23" spans="1:17" ht="20.399999999999999" x14ac:dyDescent="0.25">
      <c r="A23" s="70" t="s">
        <v>432</v>
      </c>
      <c r="B23" s="71" t="s">
        <v>429</v>
      </c>
      <c r="C23" s="72">
        <v>43175</v>
      </c>
      <c r="D23" s="36"/>
      <c r="E23" s="24"/>
      <c r="F23" s="42" t="s">
        <v>175</v>
      </c>
      <c r="G23" s="26" t="s">
        <v>33</v>
      </c>
      <c r="H23" s="45" t="s">
        <v>163</v>
      </c>
      <c r="I23" s="27"/>
      <c r="J23" s="60"/>
      <c r="K23" s="51"/>
      <c r="L23" s="29">
        <f t="shared" si="0"/>
        <v>0</v>
      </c>
      <c r="M23" s="28">
        <v>9550</v>
      </c>
    </row>
    <row r="24" spans="1:17" ht="20.399999999999999" x14ac:dyDescent="0.25">
      <c r="A24" s="70" t="s">
        <v>433</v>
      </c>
      <c r="B24" s="71" t="s">
        <v>430</v>
      </c>
      <c r="C24" s="72">
        <v>43182</v>
      </c>
      <c r="D24" s="36"/>
      <c r="E24" s="24"/>
      <c r="F24" s="42" t="s">
        <v>175</v>
      </c>
      <c r="G24" s="26" t="s">
        <v>33</v>
      </c>
      <c r="H24" s="45" t="s">
        <v>164</v>
      </c>
      <c r="I24" s="27"/>
      <c r="J24" s="60"/>
      <c r="K24" s="51"/>
      <c r="L24" s="29">
        <f t="shared" si="0"/>
        <v>0</v>
      </c>
      <c r="M24" s="28">
        <v>8350</v>
      </c>
    </row>
    <row r="25" spans="1:17" x14ac:dyDescent="0.25">
      <c r="A25" s="70" t="s">
        <v>441</v>
      </c>
      <c r="B25" s="71" t="s">
        <v>440</v>
      </c>
      <c r="C25" s="72">
        <v>43165</v>
      </c>
      <c r="D25" s="36">
        <v>232</v>
      </c>
      <c r="E25" s="24">
        <v>43153</v>
      </c>
      <c r="F25" s="42" t="s">
        <v>195</v>
      </c>
      <c r="G25" s="26" t="s">
        <v>116</v>
      </c>
      <c r="H25" s="46" t="s">
        <v>400</v>
      </c>
      <c r="I25" s="27" t="s">
        <v>399</v>
      </c>
      <c r="J25" s="60">
        <v>1</v>
      </c>
      <c r="K25" s="51">
        <v>21560</v>
      </c>
      <c r="L25" s="29">
        <f t="shared" si="0"/>
        <v>3449.6</v>
      </c>
      <c r="M25" s="28">
        <f t="shared" si="1"/>
        <v>25009.599999999999</v>
      </c>
    </row>
    <row r="26" spans="1:17" ht="14.4" x14ac:dyDescent="0.3">
      <c r="A26" s="23"/>
      <c r="B26" s="23"/>
      <c r="C26" s="23"/>
      <c r="D26" s="25"/>
      <c r="E26" s="24"/>
      <c r="F26" s="24"/>
      <c r="G26" s="26"/>
      <c r="H26" s="32"/>
      <c r="I26" s="27"/>
      <c r="J26" s="60"/>
      <c r="K26" s="28"/>
      <c r="L26" s="29"/>
      <c r="M26" s="28">
        <f>SUM(M14:M25)+0.01</f>
        <v>119828.874</v>
      </c>
      <c r="N26" s="1"/>
      <c r="O26" s="1"/>
      <c r="P26" s="1"/>
      <c r="Q26" s="1"/>
    </row>
    <row r="27" spans="1:17" ht="14.4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4.4" x14ac:dyDescent="0.3">
      <c r="A28" s="38" t="s">
        <v>31</v>
      </c>
      <c r="B28" s="55" t="s">
        <v>43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4.4" x14ac:dyDescent="0.3">
      <c r="A29" s="16"/>
      <c r="B29" s="1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4.4" x14ac:dyDescent="0.3">
      <c r="A30" s="16"/>
      <c r="B30" s="1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4.4" x14ac:dyDescent="0.3">
      <c r="A31" s="16"/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4.4" x14ac:dyDescent="0.3">
      <c r="A32" s="16"/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4.4" x14ac:dyDescent="0.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1"/>
      <c r="O33" s="1"/>
      <c r="P33" s="1"/>
      <c r="Q33" s="1"/>
    </row>
    <row r="34" spans="1:17" x14ac:dyDescent="0.25">
      <c r="A34" s="85" t="s">
        <v>459</v>
      </c>
      <c r="B34" s="85"/>
      <c r="C34" s="85"/>
      <c r="D34" s="33"/>
      <c r="E34" s="85" t="s">
        <v>23</v>
      </c>
      <c r="F34" s="85"/>
      <c r="G34" s="33"/>
      <c r="H34" s="52" t="s">
        <v>24</v>
      </c>
      <c r="I34" s="33"/>
      <c r="J34" s="34"/>
      <c r="K34" s="52" t="s">
        <v>25</v>
      </c>
      <c r="L34" s="34"/>
      <c r="M34" s="33"/>
    </row>
    <row r="35" spans="1:17" ht="13.8" customHeight="1" x14ac:dyDescent="0.25">
      <c r="A35" s="87" t="s">
        <v>460</v>
      </c>
      <c r="B35" s="87"/>
      <c r="C35" s="87"/>
      <c r="D35" s="33"/>
      <c r="E35" s="86" t="s">
        <v>26</v>
      </c>
      <c r="F35" s="86"/>
      <c r="G35" s="33"/>
      <c r="H35" s="35" t="s">
        <v>27</v>
      </c>
      <c r="I35" s="33"/>
      <c r="J35" s="86" t="s">
        <v>28</v>
      </c>
      <c r="K35" s="86"/>
      <c r="L35" s="86"/>
      <c r="M35" s="33"/>
    </row>
    <row r="36" spans="1:17" ht="14.4" x14ac:dyDescent="0.3">
      <c r="A36" s="80"/>
      <c r="B36" s="80"/>
      <c r="C36" s="80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7" ht="14.4" x14ac:dyDescent="0.3">
      <c r="A37" s="81" t="s">
        <v>29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</sheetData>
  <mergeCells count="15">
    <mergeCell ref="A1:M1"/>
    <mergeCell ref="A7:B7"/>
    <mergeCell ref="A9:C10"/>
    <mergeCell ref="G9:H9"/>
    <mergeCell ref="L9:M9"/>
    <mergeCell ref="G10:H10"/>
    <mergeCell ref="A37:M37"/>
    <mergeCell ref="A11:B11"/>
    <mergeCell ref="C11:G11"/>
    <mergeCell ref="I11:M11"/>
    <mergeCell ref="A34:C34"/>
    <mergeCell ref="E34:F34"/>
    <mergeCell ref="E35:F35"/>
    <mergeCell ref="J35:L35"/>
    <mergeCell ref="A35:C35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r:id="rId2"/>
  <headerFooter>
    <oddFooter>Página &amp;P&amp;R&amp;A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12" workbookViewId="0">
      <selection activeCell="D23" sqref="D23"/>
    </sheetView>
  </sheetViews>
  <sheetFormatPr baseColWidth="10" defaultRowHeight="13.8" x14ac:dyDescent="0.25"/>
  <cols>
    <col min="7" max="7" width="15.5" bestFit="1" customWidth="1"/>
    <col min="8" max="8" width="23.5" bestFit="1" customWidth="1"/>
  </cols>
  <sheetData>
    <row r="1" spans="1:13" ht="18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8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8" x14ac:dyDescent="0.3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18" x14ac:dyDescent="0.3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ht="18" x14ac:dyDescent="0.35">
      <c r="A5" s="58" t="s">
        <v>0</v>
      </c>
      <c r="B5" s="38" t="s">
        <v>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ht="18" x14ac:dyDescent="0.35">
      <c r="A6" s="16"/>
      <c r="B6" s="16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ht="15.6" x14ac:dyDescent="0.3">
      <c r="A7" s="89" t="s">
        <v>30</v>
      </c>
      <c r="B7" s="89"/>
      <c r="C7" s="22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23.4" x14ac:dyDescent="0.45">
      <c r="A8" s="2"/>
      <c r="B8" s="1"/>
      <c r="C8" s="1"/>
      <c r="D8" s="1"/>
      <c r="E8" s="1"/>
      <c r="F8" s="1"/>
      <c r="G8" s="1"/>
      <c r="H8" s="1"/>
      <c r="I8" s="1"/>
      <c r="J8" s="1"/>
      <c r="K8" s="3"/>
      <c r="L8" s="3"/>
      <c r="M8" s="3"/>
    </row>
    <row r="9" spans="1:13" ht="14.4" x14ac:dyDescent="0.3">
      <c r="A9" s="90" t="s">
        <v>2</v>
      </c>
      <c r="B9" s="90"/>
      <c r="C9" s="90"/>
      <c r="D9" s="39" t="s">
        <v>3</v>
      </c>
      <c r="F9" s="4"/>
      <c r="G9" s="91" t="s">
        <v>5</v>
      </c>
      <c r="H9" s="91"/>
      <c r="I9" s="17" t="s">
        <v>4</v>
      </c>
      <c r="J9" s="1"/>
      <c r="K9" s="5"/>
      <c r="L9" s="92"/>
      <c r="M9" s="92"/>
    </row>
    <row r="10" spans="1:13" ht="14.4" x14ac:dyDescent="0.3">
      <c r="A10" s="90"/>
      <c r="B10" s="90"/>
      <c r="C10" s="90"/>
      <c r="D10" s="6" t="s">
        <v>6</v>
      </c>
      <c r="E10" s="17" t="s">
        <v>4</v>
      </c>
      <c r="F10" s="4"/>
      <c r="G10" s="89" t="s">
        <v>7</v>
      </c>
      <c r="H10" s="89"/>
      <c r="I10" s="4"/>
      <c r="J10" s="1"/>
      <c r="K10" s="1"/>
      <c r="L10" s="7"/>
      <c r="M10" s="7"/>
    </row>
    <row r="11" spans="1:13" x14ac:dyDescent="0.25">
      <c r="A11" s="82" t="s">
        <v>8</v>
      </c>
      <c r="B11" s="82"/>
      <c r="C11" s="83" t="s">
        <v>41</v>
      </c>
      <c r="D11" s="83"/>
      <c r="E11" s="83"/>
      <c r="F11" s="83"/>
      <c r="G11" s="83"/>
      <c r="H11" s="8" t="s">
        <v>9</v>
      </c>
      <c r="I11" s="84" t="s">
        <v>175</v>
      </c>
      <c r="J11" s="84"/>
      <c r="K11" s="84"/>
      <c r="L11" s="84"/>
      <c r="M11" s="84"/>
    </row>
    <row r="12" spans="1:13" ht="14.4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0.799999999999997" x14ac:dyDescent="0.25">
      <c r="A13" s="18" t="s">
        <v>10</v>
      </c>
      <c r="B13" s="18" t="s">
        <v>11</v>
      </c>
      <c r="C13" s="18" t="s">
        <v>12</v>
      </c>
      <c r="D13" s="19" t="s">
        <v>13</v>
      </c>
      <c r="E13" s="20" t="s">
        <v>14</v>
      </c>
      <c r="F13" s="20" t="s">
        <v>15</v>
      </c>
      <c r="G13" s="18" t="s">
        <v>16</v>
      </c>
      <c r="H13" s="18" t="s">
        <v>17</v>
      </c>
      <c r="I13" s="18" t="s">
        <v>18</v>
      </c>
      <c r="J13" s="21" t="s">
        <v>19</v>
      </c>
      <c r="K13" s="18" t="s">
        <v>20</v>
      </c>
      <c r="L13" s="18" t="s">
        <v>21</v>
      </c>
      <c r="M13" s="18" t="s">
        <v>22</v>
      </c>
    </row>
    <row r="14" spans="1:13" ht="20.399999999999999" x14ac:dyDescent="0.25">
      <c r="A14" s="70" t="s">
        <v>220</v>
      </c>
      <c r="B14" s="71" t="s">
        <v>218</v>
      </c>
      <c r="C14" s="72">
        <v>43168</v>
      </c>
      <c r="D14" s="47"/>
      <c r="E14" s="48"/>
      <c r="F14" s="42" t="s">
        <v>175</v>
      </c>
      <c r="G14" s="26" t="s">
        <v>33</v>
      </c>
      <c r="H14" s="49" t="s">
        <v>114</v>
      </c>
      <c r="I14" s="40"/>
      <c r="J14" s="59"/>
      <c r="K14" s="50"/>
      <c r="L14" s="29">
        <f t="shared" ref="L14:L17" si="0">J14*K14*0.16</f>
        <v>0</v>
      </c>
      <c r="M14" s="28">
        <v>14700</v>
      </c>
    </row>
    <row r="15" spans="1:13" ht="20.399999999999999" x14ac:dyDescent="0.25">
      <c r="A15" s="70" t="s">
        <v>221</v>
      </c>
      <c r="B15" s="71" t="s">
        <v>219</v>
      </c>
      <c r="C15" s="72">
        <v>43175</v>
      </c>
      <c r="D15" s="47"/>
      <c r="E15" s="48"/>
      <c r="F15" s="42" t="s">
        <v>175</v>
      </c>
      <c r="G15" s="26" t="s">
        <v>33</v>
      </c>
      <c r="H15" s="49" t="s">
        <v>163</v>
      </c>
      <c r="I15" s="40"/>
      <c r="J15" s="59"/>
      <c r="K15" s="50"/>
      <c r="L15" s="29">
        <f t="shared" si="0"/>
        <v>0</v>
      </c>
      <c r="M15" s="28">
        <v>20150</v>
      </c>
    </row>
    <row r="16" spans="1:13" ht="20.399999999999999" x14ac:dyDescent="0.25">
      <c r="A16" s="70" t="s">
        <v>225</v>
      </c>
      <c r="B16" s="71" t="s">
        <v>222</v>
      </c>
      <c r="C16" s="72">
        <v>43182</v>
      </c>
      <c r="D16" s="47"/>
      <c r="E16" s="48"/>
      <c r="F16" s="42" t="s">
        <v>175</v>
      </c>
      <c r="G16" s="26" t="s">
        <v>33</v>
      </c>
      <c r="H16" s="49" t="s">
        <v>164</v>
      </c>
      <c r="I16" s="40"/>
      <c r="J16" s="59"/>
      <c r="K16" s="50"/>
      <c r="L16" s="29">
        <f t="shared" si="0"/>
        <v>0</v>
      </c>
      <c r="M16" s="28">
        <v>15200</v>
      </c>
    </row>
    <row r="17" spans="1:17" ht="20.399999999999999" x14ac:dyDescent="0.25">
      <c r="A17" s="70" t="s">
        <v>224</v>
      </c>
      <c r="B17" s="71" t="s">
        <v>223</v>
      </c>
      <c r="C17" s="72">
        <v>43187</v>
      </c>
      <c r="D17" s="47"/>
      <c r="E17" s="48"/>
      <c r="F17" s="42" t="s">
        <v>175</v>
      </c>
      <c r="G17" s="26" t="s">
        <v>33</v>
      </c>
      <c r="H17" s="49" t="s">
        <v>167</v>
      </c>
      <c r="I17" s="40"/>
      <c r="J17" s="59"/>
      <c r="K17" s="50"/>
      <c r="L17" s="29">
        <f t="shared" si="0"/>
        <v>0</v>
      </c>
      <c r="M17" s="28">
        <v>27850</v>
      </c>
    </row>
    <row r="18" spans="1:17" ht="14.4" x14ac:dyDescent="0.3">
      <c r="A18" s="23"/>
      <c r="B18" s="23"/>
      <c r="C18" s="23"/>
      <c r="D18" s="25"/>
      <c r="E18" s="24"/>
      <c r="F18" s="24"/>
      <c r="G18" s="26"/>
      <c r="H18" s="32"/>
      <c r="I18" s="27"/>
      <c r="J18" s="60"/>
      <c r="K18" s="28"/>
      <c r="L18" s="29"/>
      <c r="M18" s="28">
        <f>SUM(M14:M17)</f>
        <v>77900</v>
      </c>
      <c r="N18" s="1"/>
      <c r="O18" s="1"/>
      <c r="P18" s="1"/>
      <c r="Q18" s="1"/>
    </row>
    <row r="19" spans="1:17" ht="14.4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4.4" x14ac:dyDescent="0.3">
      <c r="A20" s="38" t="s">
        <v>31</v>
      </c>
      <c r="B20" s="55" t="s">
        <v>115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4.4" x14ac:dyDescent="0.3">
      <c r="A21" s="16"/>
      <c r="B21" s="1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4.4" x14ac:dyDescent="0.3">
      <c r="A22" s="16"/>
      <c r="B22" s="14"/>
      <c r="C22" s="1"/>
      <c r="D22" s="4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4.4" x14ac:dyDescent="0.3">
      <c r="A23" s="16"/>
      <c r="B23" s="1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4.4" x14ac:dyDescent="0.3">
      <c r="A24" s="16"/>
      <c r="B24" s="1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4.4" x14ac:dyDescent="0.3">
      <c r="A25" s="16"/>
      <c r="B25" s="1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4.4" x14ac:dyDescent="0.3">
      <c r="A26" s="16"/>
      <c r="B26" s="1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4.4" x14ac:dyDescent="0.3">
      <c r="A27" s="16"/>
      <c r="B27" s="1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4.4" x14ac:dyDescent="0.3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1"/>
      <c r="O28" s="1"/>
      <c r="P28" s="1"/>
      <c r="Q28" s="1"/>
    </row>
    <row r="29" spans="1:17" x14ac:dyDescent="0.25">
      <c r="A29" s="85" t="s">
        <v>459</v>
      </c>
      <c r="B29" s="85"/>
      <c r="C29" s="85"/>
      <c r="D29" s="33"/>
      <c r="E29" s="85" t="s">
        <v>23</v>
      </c>
      <c r="F29" s="85"/>
      <c r="G29" s="33"/>
      <c r="H29" s="56" t="s">
        <v>24</v>
      </c>
      <c r="I29" s="33"/>
      <c r="J29" s="34"/>
      <c r="K29" s="56" t="s">
        <v>25</v>
      </c>
      <c r="L29" s="34"/>
      <c r="M29" s="33"/>
    </row>
    <row r="30" spans="1:17" ht="13.8" customHeight="1" x14ac:dyDescent="0.25">
      <c r="A30" s="87" t="s">
        <v>460</v>
      </c>
      <c r="B30" s="87"/>
      <c r="C30" s="87"/>
      <c r="D30" s="33"/>
      <c r="E30" s="86" t="s">
        <v>26</v>
      </c>
      <c r="F30" s="86"/>
      <c r="G30" s="33"/>
      <c r="H30" s="35" t="s">
        <v>27</v>
      </c>
      <c r="I30" s="33"/>
      <c r="J30" s="86" t="s">
        <v>28</v>
      </c>
      <c r="K30" s="86"/>
      <c r="L30" s="86"/>
      <c r="M30" s="33"/>
    </row>
    <row r="31" spans="1:17" ht="14.4" x14ac:dyDescent="0.3">
      <c r="A31" s="80"/>
      <c r="B31" s="80"/>
      <c r="C31" s="80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7" ht="14.4" x14ac:dyDescent="0.3">
      <c r="A32" s="81" t="s">
        <v>29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</row>
  </sheetData>
  <mergeCells count="15">
    <mergeCell ref="A1:M1"/>
    <mergeCell ref="A7:B7"/>
    <mergeCell ref="A9:C10"/>
    <mergeCell ref="G9:H9"/>
    <mergeCell ref="L9:M9"/>
    <mergeCell ref="G10:H10"/>
    <mergeCell ref="A32:M32"/>
    <mergeCell ref="A11:B11"/>
    <mergeCell ref="C11:G11"/>
    <mergeCell ref="I11:M11"/>
    <mergeCell ref="A29:C29"/>
    <mergeCell ref="E29:F29"/>
    <mergeCell ref="E30:F30"/>
    <mergeCell ref="J30:L30"/>
    <mergeCell ref="A30:C30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90" orientation="landscape" r:id="rId2"/>
  <headerFooter>
    <oddFooter>Página &amp;P&amp;R&amp;A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19" workbookViewId="0">
      <selection activeCell="C38" sqref="C38"/>
    </sheetView>
  </sheetViews>
  <sheetFormatPr baseColWidth="10" defaultRowHeight="13.8" x14ac:dyDescent="0.25"/>
  <cols>
    <col min="7" max="7" width="17.8984375" bestFit="1" customWidth="1"/>
    <col min="8" max="8" width="23.5" bestFit="1" customWidth="1"/>
  </cols>
  <sheetData>
    <row r="1" spans="1:13" ht="18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8" x14ac:dyDescent="0.3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18" x14ac:dyDescent="0.3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18" x14ac:dyDescent="0.3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18" x14ac:dyDescent="0.35">
      <c r="A5" s="54" t="s">
        <v>0</v>
      </c>
      <c r="B5" s="38" t="s">
        <v>1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9.6" customHeight="1" x14ac:dyDescent="0.35">
      <c r="A6" s="16"/>
      <c r="B6" s="16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ht="15.6" x14ac:dyDescent="0.3">
      <c r="A7" s="89" t="s">
        <v>30</v>
      </c>
      <c r="B7" s="89"/>
      <c r="C7" s="22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4.8" customHeight="1" x14ac:dyDescent="0.45">
      <c r="A8" s="2"/>
      <c r="B8" s="1"/>
      <c r="C8" s="1"/>
      <c r="D8" s="1"/>
      <c r="E8" s="1"/>
      <c r="F8" s="1"/>
      <c r="G8" s="1"/>
      <c r="H8" s="1"/>
      <c r="I8" s="1"/>
      <c r="J8" s="1"/>
      <c r="K8" s="3"/>
      <c r="L8" s="3"/>
      <c r="M8" s="3"/>
    </row>
    <row r="9" spans="1:13" ht="14.4" x14ac:dyDescent="0.3">
      <c r="A9" s="90" t="s">
        <v>2</v>
      </c>
      <c r="B9" s="90"/>
      <c r="C9" s="90"/>
      <c r="D9" s="39" t="s">
        <v>3</v>
      </c>
      <c r="F9" s="4"/>
      <c r="G9" s="91" t="s">
        <v>5</v>
      </c>
      <c r="H9" s="91"/>
      <c r="I9" s="17" t="s">
        <v>4</v>
      </c>
      <c r="J9" s="1"/>
      <c r="K9" s="5"/>
      <c r="L9" s="92"/>
      <c r="M9" s="92"/>
    </row>
    <row r="10" spans="1:13" ht="14.4" x14ac:dyDescent="0.3">
      <c r="A10" s="90"/>
      <c r="B10" s="90"/>
      <c r="C10" s="90"/>
      <c r="D10" s="6" t="s">
        <v>6</v>
      </c>
      <c r="E10" s="17" t="s">
        <v>4</v>
      </c>
      <c r="F10" s="4"/>
      <c r="G10" s="89" t="s">
        <v>7</v>
      </c>
      <c r="H10" s="89"/>
      <c r="I10" s="4"/>
      <c r="J10" s="1"/>
      <c r="K10" s="1"/>
      <c r="L10" s="7"/>
      <c r="M10" s="7"/>
    </row>
    <row r="11" spans="1:13" ht="21.6" customHeight="1" x14ac:dyDescent="0.25">
      <c r="A11" s="82" t="s">
        <v>8</v>
      </c>
      <c r="B11" s="82"/>
      <c r="C11" s="83" t="s">
        <v>41</v>
      </c>
      <c r="D11" s="83"/>
      <c r="E11" s="83"/>
      <c r="F11" s="83"/>
      <c r="G11" s="83"/>
      <c r="H11" s="8" t="s">
        <v>9</v>
      </c>
      <c r="I11" s="84" t="s">
        <v>242</v>
      </c>
      <c r="J11" s="84"/>
      <c r="K11" s="84"/>
      <c r="L11" s="84"/>
      <c r="M11" s="84"/>
    </row>
    <row r="12" spans="1:13" ht="14.4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0.799999999999997" x14ac:dyDescent="0.25">
      <c r="A13" s="18" t="s">
        <v>10</v>
      </c>
      <c r="B13" s="18" t="s">
        <v>11</v>
      </c>
      <c r="C13" s="18" t="s">
        <v>12</v>
      </c>
      <c r="D13" s="19" t="s">
        <v>13</v>
      </c>
      <c r="E13" s="20" t="s">
        <v>14</v>
      </c>
      <c r="F13" s="20" t="s">
        <v>15</v>
      </c>
      <c r="G13" s="18" t="s">
        <v>16</v>
      </c>
      <c r="H13" s="18" t="s">
        <v>17</v>
      </c>
      <c r="I13" s="18" t="s">
        <v>18</v>
      </c>
      <c r="J13" s="21" t="s">
        <v>19</v>
      </c>
      <c r="K13" s="18" t="s">
        <v>20</v>
      </c>
      <c r="L13" s="18" t="s">
        <v>21</v>
      </c>
      <c r="M13" s="18" t="s">
        <v>22</v>
      </c>
    </row>
    <row r="14" spans="1:13" x14ac:dyDescent="0.25">
      <c r="A14" s="70" t="s">
        <v>229</v>
      </c>
      <c r="B14" s="71" t="s">
        <v>226</v>
      </c>
      <c r="C14" s="72">
        <v>43147</v>
      </c>
      <c r="D14" s="47"/>
      <c r="E14" s="48"/>
      <c r="F14" s="42" t="s">
        <v>175</v>
      </c>
      <c r="G14" s="26" t="s">
        <v>33</v>
      </c>
      <c r="H14" s="49" t="s">
        <v>45</v>
      </c>
      <c r="I14" s="40"/>
      <c r="J14" s="59"/>
      <c r="K14" s="50"/>
      <c r="L14" s="29">
        <f t="shared" ref="L14:L23" si="0">J14*K14*0.16</f>
        <v>0</v>
      </c>
      <c r="M14" s="28">
        <v>10200</v>
      </c>
    </row>
    <row r="15" spans="1:13" ht="20.399999999999999" x14ac:dyDescent="0.25">
      <c r="A15" s="70" t="s">
        <v>230</v>
      </c>
      <c r="B15" s="71" t="s">
        <v>227</v>
      </c>
      <c r="C15" s="72">
        <v>43154</v>
      </c>
      <c r="D15" s="47"/>
      <c r="E15" s="48"/>
      <c r="F15" s="42" t="s">
        <v>175</v>
      </c>
      <c r="G15" s="26" t="s">
        <v>33</v>
      </c>
      <c r="H15" s="49" t="s">
        <v>51</v>
      </c>
      <c r="I15" s="40"/>
      <c r="J15" s="59"/>
      <c r="K15" s="50"/>
      <c r="L15" s="29">
        <f t="shared" si="0"/>
        <v>0</v>
      </c>
      <c r="M15" s="28">
        <v>14100</v>
      </c>
    </row>
    <row r="16" spans="1:13" ht="20.399999999999999" x14ac:dyDescent="0.25">
      <c r="A16" s="70" t="s">
        <v>231</v>
      </c>
      <c r="B16" s="71" t="s">
        <v>228</v>
      </c>
      <c r="C16" s="72">
        <v>43161</v>
      </c>
      <c r="D16" s="47"/>
      <c r="E16" s="48"/>
      <c r="F16" s="42" t="s">
        <v>175</v>
      </c>
      <c r="G16" s="26" t="s">
        <v>33</v>
      </c>
      <c r="H16" s="49" t="s">
        <v>82</v>
      </c>
      <c r="I16" s="40"/>
      <c r="J16" s="59"/>
      <c r="K16" s="50"/>
      <c r="L16" s="29">
        <f t="shared" si="0"/>
        <v>0</v>
      </c>
      <c r="M16" s="28">
        <v>15900</v>
      </c>
    </row>
    <row r="17" spans="1:17" x14ac:dyDescent="0.25">
      <c r="A17" s="70" t="s">
        <v>239</v>
      </c>
      <c r="B17" s="71" t="s">
        <v>238</v>
      </c>
      <c r="C17" s="72">
        <v>43172</v>
      </c>
      <c r="D17" s="47">
        <v>225</v>
      </c>
      <c r="E17" s="48">
        <v>43164</v>
      </c>
      <c r="F17" s="42" t="s">
        <v>192</v>
      </c>
      <c r="G17" s="26" t="s">
        <v>98</v>
      </c>
      <c r="H17" s="49" t="s">
        <v>106</v>
      </c>
      <c r="I17" s="40" t="s">
        <v>80</v>
      </c>
      <c r="J17" s="59">
        <v>80</v>
      </c>
      <c r="K17" s="50">
        <v>106.9</v>
      </c>
      <c r="L17" s="29">
        <f t="shared" si="0"/>
        <v>1368.32</v>
      </c>
      <c r="M17" s="28">
        <f t="shared" ref="M17:M19" si="1">J17*K17+L17</f>
        <v>9920.32</v>
      </c>
    </row>
    <row r="18" spans="1:17" x14ac:dyDescent="0.25">
      <c r="A18" s="70" t="s">
        <v>239</v>
      </c>
      <c r="B18" s="71" t="s">
        <v>238</v>
      </c>
      <c r="C18" s="72">
        <v>43172</v>
      </c>
      <c r="D18" s="47">
        <v>225</v>
      </c>
      <c r="E18" s="48">
        <v>43164</v>
      </c>
      <c r="F18" s="42" t="s">
        <v>192</v>
      </c>
      <c r="G18" s="26" t="s">
        <v>98</v>
      </c>
      <c r="H18" s="45" t="s">
        <v>104</v>
      </c>
      <c r="I18" s="27" t="s">
        <v>80</v>
      </c>
      <c r="J18" s="60">
        <v>1</v>
      </c>
      <c r="K18" s="51">
        <v>1206.9000000000001</v>
      </c>
      <c r="L18" s="29">
        <f t="shared" si="0"/>
        <v>193.10400000000001</v>
      </c>
      <c r="M18" s="28">
        <f t="shared" si="1"/>
        <v>1400.0040000000001</v>
      </c>
    </row>
    <row r="19" spans="1:17" x14ac:dyDescent="0.25">
      <c r="A19" s="70" t="s">
        <v>239</v>
      </c>
      <c r="B19" s="71" t="s">
        <v>238</v>
      </c>
      <c r="C19" s="72">
        <v>43172</v>
      </c>
      <c r="D19" s="47">
        <v>225</v>
      </c>
      <c r="E19" s="48">
        <v>43164</v>
      </c>
      <c r="F19" s="42" t="s">
        <v>192</v>
      </c>
      <c r="G19" s="26" t="s">
        <v>98</v>
      </c>
      <c r="H19" s="45" t="s">
        <v>105</v>
      </c>
      <c r="I19" s="27" t="s">
        <v>80</v>
      </c>
      <c r="J19" s="60">
        <v>400</v>
      </c>
      <c r="K19" s="51">
        <v>4.2699999999999996</v>
      </c>
      <c r="L19" s="29">
        <f t="shared" si="0"/>
        <v>273.27999999999997</v>
      </c>
      <c r="M19" s="28">
        <f t="shared" si="1"/>
        <v>1981.2799999999997</v>
      </c>
    </row>
    <row r="20" spans="1:17" ht="20.399999999999999" x14ac:dyDescent="0.25">
      <c r="A20" s="70" t="s">
        <v>232</v>
      </c>
      <c r="B20" s="71" t="s">
        <v>235</v>
      </c>
      <c r="C20" s="72">
        <v>43168</v>
      </c>
      <c r="D20" s="36"/>
      <c r="E20" s="24"/>
      <c r="F20" s="42" t="s">
        <v>175</v>
      </c>
      <c r="G20" s="26" t="s">
        <v>33</v>
      </c>
      <c r="H20" s="45" t="s">
        <v>114</v>
      </c>
      <c r="I20" s="27"/>
      <c r="J20" s="60"/>
      <c r="K20" s="51"/>
      <c r="L20" s="29">
        <f t="shared" si="0"/>
        <v>0</v>
      </c>
      <c r="M20" s="28">
        <v>17100</v>
      </c>
    </row>
    <row r="21" spans="1:17" x14ac:dyDescent="0.25">
      <c r="A21" s="70" t="s">
        <v>240</v>
      </c>
      <c r="B21" s="71" t="s">
        <v>241</v>
      </c>
      <c r="C21" s="72">
        <v>43181</v>
      </c>
      <c r="D21" s="36">
        <v>2041</v>
      </c>
      <c r="E21" s="24">
        <v>43172</v>
      </c>
      <c r="F21" s="42" t="s">
        <v>192</v>
      </c>
      <c r="G21" s="26" t="s">
        <v>85</v>
      </c>
      <c r="H21" s="45" t="s">
        <v>107</v>
      </c>
      <c r="I21" s="27" t="s">
        <v>94</v>
      </c>
      <c r="J21" s="60">
        <v>60</v>
      </c>
      <c r="K21" s="51">
        <v>159.47999999999999</v>
      </c>
      <c r="L21" s="29">
        <f t="shared" si="0"/>
        <v>1531.0079999999998</v>
      </c>
      <c r="M21" s="28">
        <f>J21*K21+L21+0.17</f>
        <v>11099.977999999999</v>
      </c>
    </row>
    <row r="22" spans="1:17" ht="20.399999999999999" x14ac:dyDescent="0.25">
      <c r="A22" s="70" t="s">
        <v>233</v>
      </c>
      <c r="B22" s="71" t="s">
        <v>236</v>
      </c>
      <c r="C22" s="72">
        <v>43175</v>
      </c>
      <c r="D22" s="36"/>
      <c r="E22" s="24"/>
      <c r="F22" s="42" t="s">
        <v>175</v>
      </c>
      <c r="G22" s="26" t="s">
        <v>33</v>
      </c>
      <c r="H22" s="45" t="s">
        <v>163</v>
      </c>
      <c r="I22" s="27"/>
      <c r="J22" s="60"/>
      <c r="K22" s="51"/>
      <c r="L22" s="29">
        <f t="shared" si="0"/>
        <v>0</v>
      </c>
      <c r="M22" s="28">
        <v>17200</v>
      </c>
    </row>
    <row r="23" spans="1:17" ht="20.399999999999999" x14ac:dyDescent="0.25">
      <c r="A23" s="70" t="s">
        <v>234</v>
      </c>
      <c r="B23" s="71" t="s">
        <v>237</v>
      </c>
      <c r="C23" s="72">
        <v>43182</v>
      </c>
      <c r="D23" s="36"/>
      <c r="E23" s="24"/>
      <c r="F23" s="42" t="s">
        <v>175</v>
      </c>
      <c r="G23" s="26" t="s">
        <v>33</v>
      </c>
      <c r="H23" s="45" t="s">
        <v>164</v>
      </c>
      <c r="I23" s="27"/>
      <c r="J23" s="60"/>
      <c r="K23" s="51"/>
      <c r="L23" s="29">
        <f t="shared" si="0"/>
        <v>0</v>
      </c>
      <c r="M23" s="28">
        <v>7300</v>
      </c>
    </row>
    <row r="24" spans="1:17" ht="14.4" x14ac:dyDescent="0.3">
      <c r="A24" s="23"/>
      <c r="B24" s="23"/>
      <c r="C24" s="23"/>
      <c r="D24" s="25"/>
      <c r="E24" s="24"/>
      <c r="F24" s="24"/>
      <c r="G24" s="26"/>
      <c r="H24" s="32"/>
      <c r="I24" s="27"/>
      <c r="J24" s="60"/>
      <c r="K24" s="28"/>
      <c r="L24" s="29"/>
      <c r="M24" s="28">
        <f>SUM(M14:M23)</f>
        <v>106201.58199999999</v>
      </c>
      <c r="N24" s="1"/>
      <c r="O24" s="1"/>
      <c r="P24" s="1"/>
      <c r="Q24" s="1"/>
    </row>
    <row r="25" spans="1:17" ht="14.4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4.4" x14ac:dyDescent="0.3">
      <c r="A26" s="38" t="s">
        <v>31</v>
      </c>
      <c r="B26" s="55" t="s">
        <v>44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4.4" x14ac:dyDescent="0.3">
      <c r="A27" s="16"/>
      <c r="B27" s="1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4.4" x14ac:dyDescent="0.3">
      <c r="A28" s="16"/>
      <c r="B28" s="1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4.4" x14ac:dyDescent="0.3">
      <c r="A29" s="16"/>
      <c r="B29" s="1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4.4" x14ac:dyDescent="0.3">
      <c r="A30" s="16"/>
      <c r="B30" s="1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4.4" x14ac:dyDescent="0.3">
      <c r="A31" s="16"/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4.4" x14ac:dyDescent="0.3">
      <c r="A32" s="16"/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4.4" x14ac:dyDescent="0.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1"/>
      <c r="O33" s="1"/>
      <c r="P33" s="1"/>
      <c r="Q33" s="1"/>
    </row>
    <row r="34" spans="1:17" x14ac:dyDescent="0.25">
      <c r="A34" s="85" t="s">
        <v>459</v>
      </c>
      <c r="B34" s="85"/>
      <c r="C34" s="85"/>
      <c r="D34" s="33"/>
      <c r="E34" s="85" t="s">
        <v>23</v>
      </c>
      <c r="F34" s="85"/>
      <c r="G34" s="33"/>
      <c r="H34" s="52" t="s">
        <v>24</v>
      </c>
      <c r="I34" s="33"/>
      <c r="J34" s="34"/>
      <c r="K34" s="52" t="s">
        <v>25</v>
      </c>
      <c r="L34" s="34"/>
      <c r="M34" s="33"/>
    </row>
    <row r="35" spans="1:17" ht="13.8" customHeight="1" x14ac:dyDescent="0.25">
      <c r="A35" s="87" t="s">
        <v>460</v>
      </c>
      <c r="B35" s="87"/>
      <c r="C35" s="87"/>
      <c r="D35" s="33"/>
      <c r="E35" s="86" t="s">
        <v>26</v>
      </c>
      <c r="F35" s="86"/>
      <c r="G35" s="33"/>
      <c r="H35" s="35" t="s">
        <v>27</v>
      </c>
      <c r="I35" s="33"/>
      <c r="J35" s="86" t="s">
        <v>28</v>
      </c>
      <c r="K35" s="86"/>
      <c r="L35" s="86"/>
      <c r="M35" s="33"/>
    </row>
    <row r="36" spans="1:17" ht="14.4" x14ac:dyDescent="0.3">
      <c r="A36" s="80"/>
      <c r="B36" s="80"/>
      <c r="C36" s="80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7" ht="14.4" x14ac:dyDescent="0.3">
      <c r="A37" s="81" t="s">
        <v>29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</sheetData>
  <mergeCells count="15">
    <mergeCell ref="A1:M1"/>
    <mergeCell ref="A7:B7"/>
    <mergeCell ref="A9:C10"/>
    <mergeCell ref="G9:H9"/>
    <mergeCell ref="L9:M9"/>
    <mergeCell ref="G10:H10"/>
    <mergeCell ref="A37:M37"/>
    <mergeCell ref="A11:B11"/>
    <mergeCell ref="C11:G11"/>
    <mergeCell ref="I11:M11"/>
    <mergeCell ref="A34:C34"/>
    <mergeCell ref="E34:F34"/>
    <mergeCell ref="E35:F35"/>
    <mergeCell ref="J35:L35"/>
    <mergeCell ref="A35:C35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r:id="rId2"/>
  <headerFooter>
    <oddFooter>Página &amp;P&amp;R&amp;A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A16" workbookViewId="0">
      <selection activeCell="D39" sqref="D39"/>
    </sheetView>
  </sheetViews>
  <sheetFormatPr baseColWidth="10" defaultRowHeight="13.8" x14ac:dyDescent="0.25"/>
  <cols>
    <col min="7" max="7" width="17.8984375" bestFit="1" customWidth="1"/>
    <col min="8" max="8" width="23.5" bestFit="1" customWidth="1"/>
  </cols>
  <sheetData>
    <row r="1" spans="1:13" ht="18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8" x14ac:dyDescent="0.3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18" x14ac:dyDescent="0.3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7.8" customHeight="1" x14ac:dyDescent="0.3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18" x14ac:dyDescent="0.35">
      <c r="A5" s="54" t="s">
        <v>0</v>
      </c>
      <c r="B5" s="38" t="s">
        <v>1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3.6" customHeight="1" x14ac:dyDescent="0.35">
      <c r="A6" s="16"/>
      <c r="B6" s="16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ht="15.6" x14ac:dyDescent="0.3">
      <c r="A7" s="89" t="s">
        <v>30</v>
      </c>
      <c r="B7" s="89"/>
      <c r="C7" s="22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4.2" customHeight="1" x14ac:dyDescent="0.45">
      <c r="A8" s="2"/>
      <c r="B8" s="1"/>
      <c r="C8" s="1"/>
      <c r="D8" s="1"/>
      <c r="E8" s="1"/>
      <c r="F8" s="1"/>
      <c r="G8" s="1"/>
      <c r="H8" s="1"/>
      <c r="I8" s="1"/>
      <c r="J8" s="1"/>
      <c r="K8" s="3"/>
      <c r="L8" s="3"/>
      <c r="M8" s="3"/>
    </row>
    <row r="9" spans="1:13" ht="14.4" x14ac:dyDescent="0.3">
      <c r="A9" s="90" t="s">
        <v>2</v>
      </c>
      <c r="B9" s="90"/>
      <c r="C9" s="90"/>
      <c r="D9" s="39" t="s">
        <v>3</v>
      </c>
      <c r="F9" s="4"/>
      <c r="G9" s="91" t="s">
        <v>5</v>
      </c>
      <c r="H9" s="91"/>
      <c r="I9" s="17" t="s">
        <v>4</v>
      </c>
      <c r="J9" s="1"/>
      <c r="K9" s="5"/>
      <c r="L9" s="92"/>
      <c r="M9" s="92"/>
    </row>
    <row r="10" spans="1:13" ht="14.4" x14ac:dyDescent="0.3">
      <c r="A10" s="90"/>
      <c r="B10" s="90"/>
      <c r="C10" s="90"/>
      <c r="D10" s="6" t="s">
        <v>6</v>
      </c>
      <c r="E10" s="17" t="s">
        <v>4</v>
      </c>
      <c r="F10" s="4"/>
      <c r="G10" s="89" t="s">
        <v>7</v>
      </c>
      <c r="H10" s="89"/>
      <c r="I10" s="4"/>
      <c r="J10" s="1"/>
      <c r="K10" s="1"/>
      <c r="L10" s="7"/>
      <c r="M10" s="7"/>
    </row>
    <row r="11" spans="1:13" x14ac:dyDescent="0.25">
      <c r="A11" s="82" t="s">
        <v>8</v>
      </c>
      <c r="B11" s="82"/>
      <c r="C11" s="83" t="s">
        <v>41</v>
      </c>
      <c r="D11" s="83"/>
      <c r="E11" s="83"/>
      <c r="F11" s="83"/>
      <c r="G11" s="83"/>
      <c r="H11" s="8" t="s">
        <v>9</v>
      </c>
      <c r="I11" s="84" t="s">
        <v>267</v>
      </c>
      <c r="J11" s="84"/>
      <c r="K11" s="84"/>
      <c r="L11" s="84"/>
      <c r="M11" s="84"/>
    </row>
    <row r="12" spans="1:13" ht="14.4" x14ac:dyDescent="0.3">
      <c r="A12" s="9"/>
      <c r="B12" s="9"/>
      <c r="C12" s="10"/>
      <c r="D12" s="11"/>
      <c r="E12" s="12"/>
      <c r="F12" s="12"/>
      <c r="G12" s="9"/>
      <c r="H12" s="9"/>
      <c r="I12" s="10"/>
      <c r="J12" s="13"/>
      <c r="K12" s="9"/>
      <c r="L12" s="9"/>
      <c r="M12" s="9"/>
    </row>
    <row r="13" spans="1:13" ht="40.799999999999997" x14ac:dyDescent="0.25">
      <c r="A13" s="18" t="s">
        <v>10</v>
      </c>
      <c r="B13" s="18" t="s">
        <v>11</v>
      </c>
      <c r="C13" s="18" t="s">
        <v>12</v>
      </c>
      <c r="D13" s="19" t="s">
        <v>13</v>
      </c>
      <c r="E13" s="20" t="s">
        <v>14</v>
      </c>
      <c r="F13" s="20" t="s">
        <v>15</v>
      </c>
      <c r="G13" s="18" t="s">
        <v>16</v>
      </c>
      <c r="H13" s="18" t="s">
        <v>17</v>
      </c>
      <c r="I13" s="18" t="s">
        <v>18</v>
      </c>
      <c r="J13" s="21" t="s">
        <v>19</v>
      </c>
      <c r="K13" s="18" t="s">
        <v>20</v>
      </c>
      <c r="L13" s="18" t="s">
        <v>21</v>
      </c>
      <c r="M13" s="18" t="s">
        <v>22</v>
      </c>
    </row>
    <row r="14" spans="1:13" ht="20.399999999999999" x14ac:dyDescent="0.25">
      <c r="A14" s="70" t="s">
        <v>245</v>
      </c>
      <c r="B14" s="71" t="s">
        <v>243</v>
      </c>
      <c r="C14" s="72">
        <v>43154</v>
      </c>
      <c r="D14" s="47"/>
      <c r="E14" s="48"/>
      <c r="F14" s="42" t="s">
        <v>175</v>
      </c>
      <c r="G14" s="26" t="s">
        <v>33</v>
      </c>
      <c r="H14" s="49" t="s">
        <v>51</v>
      </c>
      <c r="I14" s="40"/>
      <c r="J14" s="59"/>
      <c r="K14" s="50"/>
      <c r="L14" s="29">
        <f t="shared" ref="L14:L27" si="0">J14*K14*0.16</f>
        <v>0</v>
      </c>
      <c r="M14" s="28">
        <v>14200</v>
      </c>
    </row>
    <row r="15" spans="1:13" ht="20.399999999999999" x14ac:dyDescent="0.25">
      <c r="A15" s="70" t="s">
        <v>246</v>
      </c>
      <c r="B15" s="71" t="s">
        <v>244</v>
      </c>
      <c r="C15" s="72">
        <v>43161</v>
      </c>
      <c r="D15" s="47"/>
      <c r="E15" s="48"/>
      <c r="F15" s="42" t="s">
        <v>175</v>
      </c>
      <c r="G15" s="26" t="s">
        <v>33</v>
      </c>
      <c r="H15" s="49" t="s">
        <v>82</v>
      </c>
      <c r="I15" s="40"/>
      <c r="J15" s="59"/>
      <c r="K15" s="50"/>
      <c r="L15" s="29">
        <f t="shared" si="0"/>
        <v>0</v>
      </c>
      <c r="M15" s="28">
        <v>14100</v>
      </c>
    </row>
    <row r="16" spans="1:13" x14ac:dyDescent="0.25">
      <c r="A16" s="70" t="s">
        <v>260</v>
      </c>
      <c r="B16" s="71" t="s">
        <v>261</v>
      </c>
      <c r="C16" s="72">
        <v>43172</v>
      </c>
      <c r="D16" s="47">
        <v>219</v>
      </c>
      <c r="E16" s="48">
        <v>43160</v>
      </c>
      <c r="F16" s="42" t="s">
        <v>192</v>
      </c>
      <c r="G16" s="26" t="s">
        <v>98</v>
      </c>
      <c r="H16" s="49" t="s">
        <v>93</v>
      </c>
      <c r="I16" s="40" t="s">
        <v>99</v>
      </c>
      <c r="J16" s="59">
        <v>2</v>
      </c>
      <c r="K16" s="50">
        <v>3103.45</v>
      </c>
      <c r="L16" s="29">
        <f t="shared" si="0"/>
        <v>993.10399999999993</v>
      </c>
      <c r="M16" s="28">
        <f t="shared" ref="M16:M24" si="1">J16*K16+L16</f>
        <v>7200.0039999999999</v>
      </c>
    </row>
    <row r="17" spans="1:17" x14ac:dyDescent="0.25">
      <c r="A17" s="70" t="s">
        <v>256</v>
      </c>
      <c r="B17" s="71" t="s">
        <v>255</v>
      </c>
      <c r="C17" s="72">
        <v>43172</v>
      </c>
      <c r="D17" s="47">
        <v>220</v>
      </c>
      <c r="E17" s="48">
        <v>43160</v>
      </c>
      <c r="F17" s="42" t="s">
        <v>257</v>
      </c>
      <c r="G17" s="26" t="s">
        <v>98</v>
      </c>
      <c r="H17" s="49" t="s">
        <v>100</v>
      </c>
      <c r="I17" s="40" t="s">
        <v>62</v>
      </c>
      <c r="J17" s="59">
        <v>1</v>
      </c>
      <c r="K17" s="50">
        <v>1810.34</v>
      </c>
      <c r="L17" s="29">
        <f t="shared" si="0"/>
        <v>289.65440000000001</v>
      </c>
      <c r="M17" s="28">
        <f>J17*K17+L17+0.01</f>
        <v>2100.0044000000003</v>
      </c>
    </row>
    <row r="18" spans="1:17" x14ac:dyDescent="0.25">
      <c r="A18" s="70" t="s">
        <v>259</v>
      </c>
      <c r="B18" s="71" t="s">
        <v>258</v>
      </c>
      <c r="C18" s="72">
        <v>43172</v>
      </c>
      <c r="D18" s="36">
        <v>224</v>
      </c>
      <c r="E18" s="24">
        <v>43164</v>
      </c>
      <c r="F18" s="42" t="s">
        <v>192</v>
      </c>
      <c r="G18" s="26" t="s">
        <v>98</v>
      </c>
      <c r="H18" s="45" t="s">
        <v>103</v>
      </c>
      <c r="I18" s="27" t="s">
        <v>80</v>
      </c>
      <c r="J18" s="60">
        <v>2000</v>
      </c>
      <c r="K18" s="51">
        <v>4.66</v>
      </c>
      <c r="L18" s="29">
        <f t="shared" si="0"/>
        <v>1491.2</v>
      </c>
      <c r="M18" s="28">
        <f t="shared" si="1"/>
        <v>10811.2</v>
      </c>
    </row>
    <row r="19" spans="1:17" x14ac:dyDescent="0.25">
      <c r="A19" s="70" t="s">
        <v>259</v>
      </c>
      <c r="B19" s="71" t="s">
        <v>258</v>
      </c>
      <c r="C19" s="72">
        <v>43172</v>
      </c>
      <c r="D19" s="36">
        <v>224</v>
      </c>
      <c r="E19" s="24">
        <v>43164</v>
      </c>
      <c r="F19" s="42" t="s">
        <v>192</v>
      </c>
      <c r="G19" s="26" t="s">
        <v>98</v>
      </c>
      <c r="H19" s="45" t="s">
        <v>102</v>
      </c>
      <c r="I19" s="27" t="s">
        <v>80</v>
      </c>
      <c r="J19" s="60">
        <v>5</v>
      </c>
      <c r="K19" s="51">
        <v>1206.9000000000001</v>
      </c>
      <c r="L19" s="29">
        <f t="shared" si="0"/>
        <v>965.52</v>
      </c>
      <c r="M19" s="28">
        <f t="shared" si="1"/>
        <v>7000.02</v>
      </c>
    </row>
    <row r="20" spans="1:17" ht="20.399999999999999" x14ac:dyDescent="0.25">
      <c r="A20" s="70" t="s">
        <v>248</v>
      </c>
      <c r="B20" s="71" t="s">
        <v>247</v>
      </c>
      <c r="C20" s="72">
        <v>43168</v>
      </c>
      <c r="D20" s="36"/>
      <c r="E20" s="24"/>
      <c r="F20" s="42" t="s">
        <v>175</v>
      </c>
      <c r="G20" s="26" t="s">
        <v>33</v>
      </c>
      <c r="H20" s="45" t="s">
        <v>114</v>
      </c>
      <c r="I20" s="27"/>
      <c r="J20" s="60"/>
      <c r="K20" s="51"/>
      <c r="L20" s="29">
        <f t="shared" si="0"/>
        <v>0</v>
      </c>
      <c r="M20" s="28">
        <v>13500</v>
      </c>
    </row>
    <row r="21" spans="1:17" x14ac:dyDescent="0.25">
      <c r="A21" s="70" t="s">
        <v>264</v>
      </c>
      <c r="B21" s="71" t="s">
        <v>265</v>
      </c>
      <c r="C21" s="72">
        <v>43181</v>
      </c>
      <c r="D21" s="36">
        <v>2039</v>
      </c>
      <c r="E21" s="24">
        <v>43172</v>
      </c>
      <c r="F21" s="42"/>
      <c r="G21" s="26" t="s">
        <v>85</v>
      </c>
      <c r="H21" s="45" t="s">
        <v>156</v>
      </c>
      <c r="I21" s="27" t="s">
        <v>157</v>
      </c>
      <c r="J21" s="60">
        <v>26</v>
      </c>
      <c r="K21" s="51">
        <v>3155</v>
      </c>
      <c r="L21" s="29">
        <f t="shared" si="0"/>
        <v>13124.800000000001</v>
      </c>
      <c r="M21" s="28">
        <f t="shared" si="1"/>
        <v>95154.8</v>
      </c>
    </row>
    <row r="22" spans="1:17" x14ac:dyDescent="0.25">
      <c r="A22" s="70" t="s">
        <v>263</v>
      </c>
      <c r="B22" s="71" t="s">
        <v>262</v>
      </c>
      <c r="C22" s="72">
        <v>43181</v>
      </c>
      <c r="D22" s="36">
        <v>2040</v>
      </c>
      <c r="E22" s="24">
        <v>43172</v>
      </c>
      <c r="F22" s="42" t="s">
        <v>266</v>
      </c>
      <c r="G22" s="26" t="s">
        <v>85</v>
      </c>
      <c r="H22" s="45" t="s">
        <v>158</v>
      </c>
      <c r="I22" s="27" t="s">
        <v>80</v>
      </c>
      <c r="J22" s="60">
        <v>1</v>
      </c>
      <c r="K22" s="51">
        <v>1665</v>
      </c>
      <c r="L22" s="29">
        <f t="shared" si="0"/>
        <v>266.39999999999998</v>
      </c>
      <c r="M22" s="28">
        <f t="shared" si="1"/>
        <v>1931.4</v>
      </c>
    </row>
    <row r="23" spans="1:17" x14ac:dyDescent="0.25">
      <c r="A23" s="70" t="s">
        <v>263</v>
      </c>
      <c r="B23" s="71" t="s">
        <v>262</v>
      </c>
      <c r="C23" s="72">
        <v>43181</v>
      </c>
      <c r="D23" s="36">
        <v>2040</v>
      </c>
      <c r="E23" s="24">
        <v>43172</v>
      </c>
      <c r="F23" s="42" t="s">
        <v>266</v>
      </c>
      <c r="G23" s="26" t="s">
        <v>85</v>
      </c>
      <c r="H23" s="45" t="s">
        <v>159</v>
      </c>
      <c r="I23" s="27" t="s">
        <v>80</v>
      </c>
      <c r="J23" s="60">
        <v>2</v>
      </c>
      <c r="K23" s="51">
        <v>358</v>
      </c>
      <c r="L23" s="29">
        <f t="shared" si="0"/>
        <v>114.56</v>
      </c>
      <c r="M23" s="28">
        <f t="shared" si="1"/>
        <v>830.56</v>
      </c>
    </row>
    <row r="24" spans="1:17" x14ac:dyDescent="0.25">
      <c r="A24" s="70" t="s">
        <v>263</v>
      </c>
      <c r="B24" s="71" t="s">
        <v>262</v>
      </c>
      <c r="C24" s="72">
        <v>43181</v>
      </c>
      <c r="D24" s="36">
        <v>2040</v>
      </c>
      <c r="E24" s="24">
        <v>43172</v>
      </c>
      <c r="F24" s="42" t="s">
        <v>266</v>
      </c>
      <c r="G24" s="26" t="s">
        <v>85</v>
      </c>
      <c r="H24" s="45" t="s">
        <v>160</v>
      </c>
      <c r="I24" s="27" t="s">
        <v>80</v>
      </c>
      <c r="J24" s="60">
        <v>2</v>
      </c>
      <c r="K24" s="51">
        <v>337</v>
      </c>
      <c r="L24" s="29">
        <f t="shared" si="0"/>
        <v>107.84</v>
      </c>
      <c r="M24" s="28">
        <f t="shared" si="1"/>
        <v>781.84</v>
      </c>
    </row>
    <row r="25" spans="1:17" ht="20.399999999999999" x14ac:dyDescent="0.25">
      <c r="A25" s="70" t="s">
        <v>249</v>
      </c>
      <c r="B25" s="71" t="s">
        <v>252</v>
      </c>
      <c r="C25" s="72">
        <v>43175</v>
      </c>
      <c r="D25" s="36"/>
      <c r="E25" s="24"/>
      <c r="F25" s="42" t="s">
        <v>175</v>
      </c>
      <c r="G25" s="26" t="s">
        <v>33</v>
      </c>
      <c r="H25" s="46" t="s">
        <v>163</v>
      </c>
      <c r="I25" s="27"/>
      <c r="J25" s="60"/>
      <c r="K25" s="51"/>
      <c r="L25" s="29">
        <f t="shared" si="0"/>
        <v>0</v>
      </c>
      <c r="M25" s="28">
        <v>18000</v>
      </c>
    </row>
    <row r="26" spans="1:17" ht="20.399999999999999" x14ac:dyDescent="0.25">
      <c r="A26" s="70" t="s">
        <v>250</v>
      </c>
      <c r="B26" s="71" t="s">
        <v>253</v>
      </c>
      <c r="C26" s="72">
        <v>43187</v>
      </c>
      <c r="D26" s="36"/>
      <c r="E26" s="24"/>
      <c r="F26" s="42" t="s">
        <v>175</v>
      </c>
      <c r="G26" s="26" t="s">
        <v>33</v>
      </c>
      <c r="H26" s="46" t="s">
        <v>164</v>
      </c>
      <c r="I26" s="27"/>
      <c r="J26" s="60"/>
      <c r="K26" s="51"/>
      <c r="L26" s="29">
        <f t="shared" si="0"/>
        <v>0</v>
      </c>
      <c r="M26" s="28">
        <v>15200</v>
      </c>
    </row>
    <row r="27" spans="1:17" ht="20.399999999999999" x14ac:dyDescent="0.25">
      <c r="A27" s="70" t="s">
        <v>251</v>
      </c>
      <c r="B27" s="71" t="s">
        <v>254</v>
      </c>
      <c r="C27" s="72">
        <v>43182</v>
      </c>
      <c r="D27" s="36"/>
      <c r="E27" s="24"/>
      <c r="F27" s="42" t="s">
        <v>175</v>
      </c>
      <c r="G27" s="26" t="s">
        <v>33</v>
      </c>
      <c r="H27" s="46" t="s">
        <v>167</v>
      </c>
      <c r="I27" s="27"/>
      <c r="J27" s="60"/>
      <c r="K27" s="51"/>
      <c r="L27" s="29">
        <f t="shared" si="0"/>
        <v>0</v>
      </c>
      <c r="M27" s="28">
        <v>25100</v>
      </c>
    </row>
    <row r="28" spans="1:17" ht="14.4" x14ac:dyDescent="0.3">
      <c r="A28" s="23"/>
      <c r="B28" s="23"/>
      <c r="C28" s="23"/>
      <c r="D28" s="25"/>
      <c r="E28" s="24"/>
      <c r="F28" s="24"/>
      <c r="G28" s="26"/>
      <c r="H28" s="32"/>
      <c r="I28" s="27"/>
      <c r="J28" s="60"/>
      <c r="K28" s="28"/>
      <c r="L28" s="29"/>
      <c r="M28" s="28">
        <f>SUM(M14:M27)-0.01</f>
        <v>225909.81839999999</v>
      </c>
      <c r="N28" s="1"/>
      <c r="O28" s="1"/>
      <c r="P28" s="1"/>
      <c r="Q28" s="1"/>
    </row>
    <row r="29" spans="1:17" ht="8.4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4.4" x14ac:dyDescent="0.3">
      <c r="A30" s="38" t="s">
        <v>31</v>
      </c>
      <c r="B30" s="55" t="s">
        <v>56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4.4" x14ac:dyDescent="0.3">
      <c r="A31" s="16"/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4.4" x14ac:dyDescent="0.3">
      <c r="A32" s="16"/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4.4" x14ac:dyDescent="0.3">
      <c r="A33" s="16"/>
      <c r="B33" s="1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4.4" x14ac:dyDescent="0.3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1"/>
      <c r="O34" s="1"/>
      <c r="P34" s="1"/>
      <c r="Q34" s="1"/>
    </row>
    <row r="35" spans="1:17" x14ac:dyDescent="0.25">
      <c r="A35" s="85" t="s">
        <v>459</v>
      </c>
      <c r="B35" s="85"/>
      <c r="C35" s="85"/>
      <c r="D35" s="33"/>
      <c r="E35" s="85" t="s">
        <v>23</v>
      </c>
      <c r="F35" s="85"/>
      <c r="G35" s="33"/>
      <c r="H35" s="52" t="s">
        <v>24</v>
      </c>
      <c r="I35" s="33"/>
      <c r="J35" s="34"/>
      <c r="K35" s="52" t="s">
        <v>25</v>
      </c>
      <c r="L35" s="34"/>
      <c r="M35" s="33"/>
    </row>
    <row r="36" spans="1:17" ht="13.8" customHeight="1" x14ac:dyDescent="0.25">
      <c r="A36" s="87" t="s">
        <v>460</v>
      </c>
      <c r="B36" s="87"/>
      <c r="C36" s="87"/>
      <c r="D36" s="33"/>
      <c r="E36" s="86" t="s">
        <v>26</v>
      </c>
      <c r="F36" s="86"/>
      <c r="G36" s="33"/>
      <c r="H36" s="35" t="s">
        <v>27</v>
      </c>
      <c r="I36" s="33"/>
      <c r="J36" s="86" t="s">
        <v>28</v>
      </c>
      <c r="K36" s="86"/>
      <c r="L36" s="86"/>
      <c r="M36" s="33"/>
    </row>
    <row r="37" spans="1:17" ht="14.4" x14ac:dyDescent="0.3">
      <c r="A37" s="80"/>
      <c r="B37" s="80"/>
      <c r="C37" s="80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7" ht="14.4" x14ac:dyDescent="0.3">
      <c r="A38" s="81" t="s">
        <v>29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</sheetData>
  <mergeCells count="15">
    <mergeCell ref="A1:M1"/>
    <mergeCell ref="A7:B7"/>
    <mergeCell ref="A9:C10"/>
    <mergeCell ref="G9:H9"/>
    <mergeCell ref="L9:M9"/>
    <mergeCell ref="G10:H10"/>
    <mergeCell ref="A38:M38"/>
    <mergeCell ref="A11:B11"/>
    <mergeCell ref="C11:G11"/>
    <mergeCell ref="I11:M11"/>
    <mergeCell ref="A35:C35"/>
    <mergeCell ref="E35:F35"/>
    <mergeCell ref="E36:F36"/>
    <mergeCell ref="J36:L36"/>
    <mergeCell ref="A36:C36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r:id="rId2"/>
  <headerFooter>
    <oddFooter>Página &amp;P&amp;R&amp;A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007-AYS</vt:lpstr>
      <vt:lpstr>029-AYS</vt:lpstr>
      <vt:lpstr>032-AYS</vt:lpstr>
      <vt:lpstr>044-AYS</vt:lpstr>
      <vt:lpstr>047-AYS</vt:lpstr>
      <vt:lpstr>051-AYS</vt:lpstr>
      <vt:lpstr>056-AYS</vt:lpstr>
      <vt:lpstr>059-AYS</vt:lpstr>
      <vt:lpstr>069-AYS</vt:lpstr>
      <vt:lpstr>072-AYS</vt:lpstr>
      <vt:lpstr>073-AYS</vt:lpstr>
      <vt:lpstr>080-SAL</vt:lpstr>
      <vt:lpstr>083-SAL</vt:lpstr>
      <vt:lpstr>090-ED</vt:lpstr>
      <vt:lpstr>091-ED</vt:lpstr>
      <vt:lpstr>092-ED</vt:lpstr>
      <vt:lpstr>119-URB</vt:lpstr>
      <vt:lpstr>131-GI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</dc:creator>
  <cp:lastModifiedBy>OBRAS</cp:lastModifiedBy>
  <cp:lastPrinted>2018-04-11T19:43:36Z</cp:lastPrinted>
  <dcterms:created xsi:type="dcterms:W3CDTF">2018-02-20T15:36:35Z</dcterms:created>
  <dcterms:modified xsi:type="dcterms:W3CDTF">2018-04-17T23:22:04Z</dcterms:modified>
</cp:coreProperties>
</file>