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usuario\Documents\15.-POA 2018\"/>
    </mc:Choice>
  </mc:AlternateContent>
  <bookViews>
    <workbookView xWindow="0" yWindow="0" windowWidth="28800" windowHeight="11745" tabRatio="907" activeTab="2"/>
  </bookViews>
  <sheets>
    <sheet name="PORTADA" sheetId="5" r:id="rId1"/>
    <sheet name="RESUMEN" sheetId="6" r:id="rId2"/>
    <sheet name="POA 2018" sheetId="14" r:id="rId3"/>
  </sheets>
  <definedNames>
    <definedName name="_xlnm.Print_Area" localSheetId="1">RESUMEN!$B$1:$M$33</definedName>
    <definedName name="Clave_de_Localidad_Equivalente" comment="LOCALIDAD">#REF!</definedName>
    <definedName name="Grado_de_Rezago_Social" comment="REZAGO SOCIAL">#REF!</definedName>
    <definedName name="LOCALIDAD">#REF!</definedName>
    <definedName name="Localidad_Equivalente" comment="LOCALIDAD">#REF!</definedName>
    <definedName name="Población_2010" comment="POBLACIÓN">#REF!</definedName>
    <definedName name="SELECCIÓN" comment="DATOS">#REF!</definedName>
    <definedName name="_xlnm.Print_Titles" localSheetId="1">RESUMEN!$1:$6</definedName>
  </definedNames>
  <calcPr calcId="162913"/>
</workbook>
</file>

<file path=xl/calcChain.xml><?xml version="1.0" encoding="utf-8"?>
<calcChain xmlns="http://schemas.openxmlformats.org/spreadsheetml/2006/main">
  <c r="Q174" i="14" l="1"/>
  <c r="Q170" i="14"/>
  <c r="Q171" i="14"/>
  <c r="H32" i="6" l="1"/>
  <c r="H35" i="6"/>
  <c r="D34" i="6"/>
  <c r="Q39" i="14"/>
  <c r="Q178" i="14"/>
  <c r="R180" i="14"/>
  <c r="S180" i="14"/>
  <c r="T180" i="14"/>
  <c r="U180" i="14"/>
  <c r="V180" i="14"/>
  <c r="W180" i="14"/>
  <c r="X180" i="14"/>
  <c r="X162" i="14"/>
  <c r="W162" i="14"/>
  <c r="V162" i="14"/>
  <c r="U162" i="14"/>
  <c r="T162" i="14"/>
  <c r="S162" i="14"/>
  <c r="R162" i="14"/>
  <c r="Q162" i="14"/>
  <c r="X179" i="14"/>
  <c r="W179" i="14"/>
  <c r="V179" i="14"/>
  <c r="U179" i="14"/>
  <c r="T179" i="14"/>
  <c r="S179" i="14"/>
  <c r="R179" i="14"/>
  <c r="Q175" i="14"/>
  <c r="Q179" i="14" s="1"/>
  <c r="Q177" i="14"/>
  <c r="Q169" i="14"/>
  <c r="Q168" i="14"/>
  <c r="Q167" i="14"/>
  <c r="Q166" i="14"/>
  <c r="Q160" i="14"/>
  <c r="Q159" i="14"/>
  <c r="Q156" i="14"/>
  <c r="Q155" i="14"/>
  <c r="Q154" i="14"/>
  <c r="Q153" i="14"/>
  <c r="Q152" i="14"/>
  <c r="Q151" i="14"/>
  <c r="Q150" i="14"/>
  <c r="Q149" i="14"/>
  <c r="Q148" i="14"/>
  <c r="Q147" i="14"/>
  <c r="Q146" i="14"/>
  <c r="Q145" i="14"/>
  <c r="Q157" i="14" s="1"/>
  <c r="Q144" i="14"/>
  <c r="Q141" i="14"/>
  <c r="Q140" i="14"/>
  <c r="Q139" i="14"/>
  <c r="Q138" i="14"/>
  <c r="Q137" i="14"/>
  <c r="Q136" i="14"/>
  <c r="Q135" i="14"/>
  <c r="Q134" i="14"/>
  <c r="Q133" i="14"/>
  <c r="Q132" i="14"/>
  <c r="Q131" i="14"/>
  <c r="Q130" i="14"/>
  <c r="Q129" i="14"/>
  <c r="Q128" i="14"/>
  <c r="Q127" i="14"/>
  <c r="Q126" i="14"/>
  <c r="Q125" i="14"/>
  <c r="Q124" i="14"/>
  <c r="Q123" i="14"/>
  <c r="Q122" i="14"/>
  <c r="Q121" i="14"/>
  <c r="Q120" i="14"/>
  <c r="Q119" i="14"/>
  <c r="Q118" i="14"/>
  <c r="Q117" i="14"/>
  <c r="Q116" i="14"/>
  <c r="Q115" i="14"/>
  <c r="Q114" i="14"/>
  <c r="Q113" i="14"/>
  <c r="Q112" i="14"/>
  <c r="Q111" i="14"/>
  <c r="Q104" i="14"/>
  <c r="Q103" i="14"/>
  <c r="Q105" i="14" s="1"/>
  <c r="Q102" i="14"/>
  <c r="Q99" i="14"/>
  <c r="Q98" i="14"/>
  <c r="Q97" i="14"/>
  <c r="Q96" i="14"/>
  <c r="Q100" i="14" s="1"/>
  <c r="Q93" i="14"/>
  <c r="Q92" i="14"/>
  <c r="Q94" i="14" s="1"/>
  <c r="Q89" i="14"/>
  <c r="Q88" i="14"/>
  <c r="Q87" i="14"/>
  <c r="Q86" i="14"/>
  <c r="Q85" i="14"/>
  <c r="Q84" i="14"/>
  <c r="Q83" i="14"/>
  <c r="Q82" i="14"/>
  <c r="Q81" i="14"/>
  <c r="Q80" i="14"/>
  <c r="Q79" i="14"/>
  <c r="Q78" i="14"/>
  <c r="Q77" i="14"/>
  <c r="Q76" i="14"/>
  <c r="Q75" i="14"/>
  <c r="Q74" i="14"/>
  <c r="Q73" i="14"/>
  <c r="Q72" i="14"/>
  <c r="Q71" i="14"/>
  <c r="Q70" i="14"/>
  <c r="Q69" i="14"/>
  <c r="Q68" i="14"/>
  <c r="Q67" i="14"/>
  <c r="Q66" i="14"/>
  <c r="Q65" i="14"/>
  <c r="Q64" i="14"/>
  <c r="Q63" i="14"/>
  <c r="Q62" i="14"/>
  <c r="Q61" i="14"/>
  <c r="Q60" i="14"/>
  <c r="Q59" i="14"/>
  <c r="Q58" i="14"/>
  <c r="Q57" i="14"/>
  <c r="Q56" i="14"/>
  <c r="Q55" i="14"/>
  <c r="Q54" i="14"/>
  <c r="Q53" i="14"/>
  <c r="Q52" i="14"/>
  <c r="Q51" i="14"/>
  <c r="Q50" i="14"/>
  <c r="Q49" i="14"/>
  <c r="Q48" i="14"/>
  <c r="Q47" i="14"/>
  <c r="Q46" i="14"/>
  <c r="Q45" i="14"/>
  <c r="Q44" i="14"/>
  <c r="Q43" i="14"/>
  <c r="Q42" i="14"/>
  <c r="Q41" i="14"/>
  <c r="Q38" i="14"/>
  <c r="Q37" i="14"/>
  <c r="Q36" i="14"/>
  <c r="Q35" i="14"/>
  <c r="Q34" i="14"/>
  <c r="Q33" i="14"/>
  <c r="Q32" i="14"/>
  <c r="Q31" i="14"/>
  <c r="Q30" i="14"/>
  <c r="Q29" i="14"/>
  <c r="Q28" i="14"/>
  <c r="Q27" i="14"/>
  <c r="Q26" i="14"/>
  <c r="Q25" i="14"/>
  <c r="Q24" i="14"/>
  <c r="Q23" i="14"/>
  <c r="Q22" i="14"/>
  <c r="Q21" i="14"/>
  <c r="Q20" i="14"/>
  <c r="Q19" i="14"/>
  <c r="Q18" i="14"/>
  <c r="Q17" i="14"/>
  <c r="Q16" i="14"/>
  <c r="Q15" i="14"/>
  <c r="Q14" i="14"/>
  <c r="Q13" i="14"/>
  <c r="Q12" i="14"/>
  <c r="X178" i="14"/>
  <c r="W178" i="14"/>
  <c r="V178" i="14"/>
  <c r="U178" i="14"/>
  <c r="T178" i="14"/>
  <c r="S178" i="14"/>
  <c r="R178" i="14"/>
  <c r="X175" i="14"/>
  <c r="W175" i="14"/>
  <c r="V175" i="14"/>
  <c r="U175" i="14"/>
  <c r="T175" i="14"/>
  <c r="S175" i="14"/>
  <c r="R175" i="14"/>
  <c r="T171" i="14"/>
  <c r="X171" i="14"/>
  <c r="W171" i="14"/>
  <c r="V171" i="14"/>
  <c r="U171" i="14"/>
  <c r="S171" i="14"/>
  <c r="R171" i="14"/>
  <c r="R106" i="14"/>
  <c r="S106" i="14"/>
  <c r="T106" i="14"/>
  <c r="U106" i="14"/>
  <c r="V106" i="14"/>
  <c r="W106" i="14"/>
  <c r="X106" i="14"/>
  <c r="Q142" i="14"/>
  <c r="R157" i="14"/>
  <c r="S157" i="14"/>
  <c r="T157" i="14"/>
  <c r="U157" i="14"/>
  <c r="V157" i="14"/>
  <c r="W157" i="14"/>
  <c r="X157" i="14"/>
  <c r="U142" i="14"/>
  <c r="R142" i="14"/>
  <c r="S142" i="14"/>
  <c r="T142" i="14"/>
  <c r="V142" i="14"/>
  <c r="W142" i="14"/>
  <c r="X142" i="14"/>
  <c r="R100" i="14"/>
  <c r="S100" i="14"/>
  <c r="T100" i="14"/>
  <c r="U100" i="14"/>
  <c r="V100" i="14"/>
  <c r="W100" i="14"/>
  <c r="X100" i="14"/>
  <c r="R94" i="14"/>
  <c r="S94" i="14"/>
  <c r="T94" i="14"/>
  <c r="U94" i="14"/>
  <c r="V94" i="14"/>
  <c r="W94" i="14"/>
  <c r="X94" i="14"/>
  <c r="R90" i="14"/>
  <c r="S90" i="14"/>
  <c r="T90" i="14"/>
  <c r="U90" i="14"/>
  <c r="V90" i="14"/>
  <c r="W90" i="14"/>
  <c r="X90" i="14"/>
  <c r="Q90" i="14"/>
  <c r="R39" i="14"/>
  <c r="S39" i="14"/>
  <c r="T39" i="14"/>
  <c r="U39" i="14"/>
  <c r="V39" i="14"/>
  <c r="W39" i="14"/>
  <c r="X39" i="14"/>
  <c r="Q11" i="14"/>
  <c r="Q106" i="14" l="1"/>
  <c r="Q180" i="14" s="1"/>
  <c r="L13" i="6" l="1"/>
  <c r="L18" i="6"/>
  <c r="G29" i="6" l="1"/>
  <c r="E29" i="6"/>
  <c r="J29" i="6"/>
  <c r="H29" i="6"/>
  <c r="F29" i="6"/>
  <c r="K29" i="6"/>
  <c r="I29" i="6"/>
  <c r="D29" i="6" l="1"/>
  <c r="D23" i="6" l="1"/>
  <c r="F23" i="6" l="1"/>
  <c r="I23" i="6"/>
  <c r="J23" i="6"/>
  <c r="K23" i="6"/>
  <c r="E23" i="6"/>
  <c r="G23" i="6"/>
  <c r="L23" i="6"/>
  <c r="H23" i="6"/>
  <c r="K13" i="6" l="1"/>
  <c r="J13" i="6"/>
  <c r="F13" i="6"/>
  <c r="G13" i="6"/>
  <c r="I13" i="6"/>
  <c r="E13" i="6"/>
  <c r="D13" i="6" l="1"/>
  <c r="H13" i="6"/>
  <c r="H18" i="6" l="1"/>
  <c r="F18" i="6" l="1"/>
  <c r="F32" i="6" s="1"/>
  <c r="G18" i="6"/>
  <c r="G32" i="6" s="1"/>
  <c r="E18" i="6"/>
  <c r="E32" i="6" s="1"/>
  <c r="D18" i="6"/>
  <c r="D32" i="6" s="1"/>
  <c r="K18" i="6"/>
  <c r="K32" i="6" s="1"/>
  <c r="J18" i="6"/>
  <c r="J32" i="6" s="1"/>
  <c r="I18" i="6"/>
  <c r="I32" i="6" s="1"/>
</calcChain>
</file>

<file path=xl/sharedStrings.xml><?xml version="1.0" encoding="utf-8"?>
<sst xmlns="http://schemas.openxmlformats.org/spreadsheetml/2006/main" count="1784" uniqueCount="591">
  <si>
    <t>AYUNTAMIENTO CONSTITUCIONAL DE ZITÁCUARO</t>
  </si>
  <si>
    <t>COATEPEC DE MORELOS</t>
  </si>
  <si>
    <t>SAN JUAN ZITACUARO</t>
  </si>
  <si>
    <t>EL AGUACATE</t>
  </si>
  <si>
    <t>CRESCENCIO MORALES</t>
  </si>
  <si>
    <t>TIMBINEO DE LOS CONTRERAS</t>
  </si>
  <si>
    <t>CHICHIMEQUILLAS DE ESCOBEDO</t>
  </si>
  <si>
    <t>IGNACIO LÓPEZ RAYÓN</t>
  </si>
  <si>
    <t>NICOLÁS ROMERO</t>
  </si>
  <si>
    <t>CURUNGUEO</t>
  </si>
  <si>
    <t>MANZANILLOS</t>
  </si>
  <si>
    <t>HEROICA ZITÁCUARO</t>
  </si>
  <si>
    <t>1. OBRA DE INCIDENCIA DIRECTA</t>
  </si>
  <si>
    <t>SUBTOTAL SALUD</t>
  </si>
  <si>
    <t>2. OBRA COMPLEMENTARIA</t>
  </si>
  <si>
    <t>PRIORIDAD</t>
  </si>
  <si>
    <t>M2</t>
  </si>
  <si>
    <t>FRANCISCO SERRATO</t>
  </si>
  <si>
    <t>SILVA DE ABAJO</t>
  </si>
  <si>
    <t>SAN FELIPE LOS ALZATI</t>
  </si>
  <si>
    <t>UNIDAD</t>
  </si>
  <si>
    <t>CANTIDAD</t>
  </si>
  <si>
    <t>ZIRÁHUATO DE LOS BERNAL</t>
  </si>
  <si>
    <t>DONACIANO OJEDA</t>
  </si>
  <si>
    <t>APUTZIO DE JUÁREZ</t>
  </si>
  <si>
    <t>TANQUE</t>
  </si>
  <si>
    <t>TOTAL</t>
  </si>
  <si>
    <t>AULA</t>
  </si>
  <si>
    <t>NO. DE OBRA</t>
  </si>
  <si>
    <t>UBICACIÓN</t>
  </si>
  <si>
    <t>GRADO DE MARGINACIÓN</t>
  </si>
  <si>
    <t>TIPO DE PROYECTO Y/O INCIDENCIA</t>
  </si>
  <si>
    <t>NOMBRE DE LA OBRA</t>
  </si>
  <si>
    <t>MODALIDAD DE EJECUCIÓN</t>
  </si>
  <si>
    <t>METAS PROGRAMADAS</t>
  </si>
  <si>
    <t>COSTO TOTAL</t>
  </si>
  <si>
    <t>MUNICIPAL DIRECTO</t>
  </si>
  <si>
    <t>ESTATAL</t>
  </si>
  <si>
    <t>FEDERAL</t>
  </si>
  <si>
    <t>FISM-DF</t>
  </si>
  <si>
    <t>FORTAMUN-DF</t>
  </si>
  <si>
    <t>APORTACION DE BENEFICIARIOS</t>
  </si>
  <si>
    <t>CONVENIDO</t>
  </si>
  <si>
    <t>FINANCIAMIENTO</t>
  </si>
  <si>
    <t>RECURSOS PROGRAMADOS</t>
  </si>
  <si>
    <t>AYUNTAMIENTO CONSTITUCIONAL DE ZITÁCUARO, MICHOACÁN DE OCAMPO</t>
  </si>
  <si>
    <t>LOCALIDAD (INEGI)</t>
  </si>
  <si>
    <t>DIRECCION DE DESARROLLO URBANO Y OBRAS PÚBLICAS</t>
  </si>
  <si>
    <t xml:space="preserve">PROGRAMA </t>
  </si>
  <si>
    <t>1) OBRA DE INCIDENCIA DIRECTA</t>
  </si>
  <si>
    <t>SE DEBE INVERTIR AL MENOS EL 70% DEL TOTAL ASIGNADO AL MUNICIPIO</t>
  </si>
  <si>
    <t>2) OBRA  COMPLEMENTARIA</t>
  </si>
  <si>
    <t>AYUNTAMIENTO CONSTITUCIONAL DE ZITÁCUARO, MICHOACÁN</t>
  </si>
  <si>
    <t xml:space="preserve">ANEXO PROGRAMÁTICO DE OBRAS </t>
  </si>
  <si>
    <t>MODIFICATORIO 1</t>
  </si>
  <si>
    <t>MEDIO</t>
  </si>
  <si>
    <t>URB</t>
  </si>
  <si>
    <t>CONTRATO</t>
  </si>
  <si>
    <t>CONSTRUCCIÓN DE TANQUE DE ALMACENAMIENTO DE AGUA POTABLE</t>
  </si>
  <si>
    <t>AYS</t>
  </si>
  <si>
    <t>DIRECTA</t>
  </si>
  <si>
    <t>COATEPEC DE MORELOS, CAMÉMBARO</t>
  </si>
  <si>
    <t>1.1. AGUA POTABLE</t>
  </si>
  <si>
    <t>ADMINISTRACIÓN DIRECTA</t>
  </si>
  <si>
    <t>CONSTRUCCIÓN DE DRENAJE SANITARIO</t>
  </si>
  <si>
    <t>CONSTRUCCIÓN DE DRENAJE PLUVIAL</t>
  </si>
  <si>
    <t>ED</t>
  </si>
  <si>
    <t>OBRA</t>
  </si>
  <si>
    <t>VIV</t>
  </si>
  <si>
    <t>ZITÁCUARO</t>
  </si>
  <si>
    <t>SAL</t>
  </si>
  <si>
    <t>ANEXO</t>
  </si>
  <si>
    <t>CRESCENCIO MORALES, MACHO DE AGUA</t>
  </si>
  <si>
    <t>CURUNGUEO, 1A. MZA.</t>
  </si>
  <si>
    <t>SUBTOTAL EDUCACIÓN</t>
  </si>
  <si>
    <t>GASTOS INDIRECTOS</t>
  </si>
  <si>
    <t>1.2. SANEAMIENTO</t>
  </si>
  <si>
    <t>TECHO FINANCIERO (TESORERÍA)</t>
  </si>
  <si>
    <t>MIN. EL 70% DEL FISMDF</t>
  </si>
  <si>
    <t>BAJO</t>
  </si>
  <si>
    <t>MUY BAJO</t>
  </si>
  <si>
    <t>FRANCISCO SERRATO, 1A. MZA.</t>
  </si>
  <si>
    <t>NO APLICA</t>
  </si>
  <si>
    <t>2.1. EDUCACIÓN</t>
  </si>
  <si>
    <t>APORTACIÓN DE BENEFICIARIOS</t>
  </si>
  <si>
    <t>TOTAL OBRA COMPLEMENTARIA</t>
  </si>
  <si>
    <t>HASTA EL 30% ($29,056,584.90) DEL FISMDF</t>
  </si>
  <si>
    <t>MACHO DE AGUA (QUINTA MANZANA DE CRESCENCIO MORALES)</t>
  </si>
  <si>
    <t xml:space="preserve">RESUMEN DE INVERSIONES </t>
  </si>
  <si>
    <t>DIRECCIÓN DE DESARROLLO URBANO Y OBRAS PÚBLICAS</t>
  </si>
  <si>
    <t>DONACIANO OJEDA 2A. MZA.</t>
  </si>
  <si>
    <t>SAN JUAN ZITÁCUARO, COL. 1° DE MAYO</t>
  </si>
  <si>
    <t>SAN JUAN ZITÁCUARO, LA MESA DE CEDANO</t>
  </si>
  <si>
    <t>PORCENTAJE DE INVERSION PERMITIDO PARA EL FISMDF</t>
  </si>
  <si>
    <t>OBSERVACIONES RELATIVAS AL FISMDF</t>
  </si>
  <si>
    <t xml:space="preserve">GRAN TOTAL </t>
  </si>
  <si>
    <t>APUTZIO DE JUÁREZ, 4A. MZA. LINDAVISTA</t>
  </si>
  <si>
    <t>CONSTRUCCIÓN DE RED DE AGUA POTABLE</t>
  </si>
  <si>
    <t>SAN JUAN ZITÁCUARO, PARAJE LOS ARCOS</t>
  </si>
  <si>
    <t>COATEPEC DE MORELOS, 6A. MZA., LOS ZAPOTES.</t>
  </si>
  <si>
    <t>TERMINACIÓN DE DRENAJE SANITARIO.</t>
  </si>
  <si>
    <t>CONSTRUCCIÓN DE DRENAJE SANITARIO.</t>
  </si>
  <si>
    <t>EL CAMPAMENTO (SEXTA MANZANA DE NICOLÁS ROMERO)</t>
  </si>
  <si>
    <t>SAN JUAN ZITÁCUARO, LA PALMA DE CEDANO</t>
  </si>
  <si>
    <t>TOTAL OBRA DIRECTA</t>
  </si>
  <si>
    <t>APUTZIO DE JUÁREZ, 4A. MZA. LA Y GRIEGA</t>
  </si>
  <si>
    <t>CONSTRUCCIÓN DE CERCO PERIMETRAL EN JARDÍN DE NIÑOS.</t>
  </si>
  <si>
    <t xml:space="preserve">APUTZIO DE JUÁREZ, 4A. MZA., LAS LOMAS </t>
  </si>
  <si>
    <t>CONSTRUCCIÓN DE CERCO PERIMETRAL EN ESCUELA  TELESECUNDARIA.</t>
  </si>
  <si>
    <t>HEROICA ZITÁCUARO, AV. REVOLUCIÓN SUR NO. 352</t>
  </si>
  <si>
    <t>CONSTRUCIÓN DE BARDA PERIMETRAL EN ESC. TELESECUNDARIA</t>
  </si>
  <si>
    <t>ZIRÁHUATO DE LOS BERNAL, LA ESTACIÓN</t>
  </si>
  <si>
    <t>DONACIANO OJEDA, 2A. MZA.</t>
  </si>
  <si>
    <t>MANZANILLOS (PRIMERA MANZANA)</t>
  </si>
  <si>
    <t>EL AGUACATE, OJO DE AGUA</t>
  </si>
  <si>
    <t>EMILIANO ZAPATA</t>
  </si>
  <si>
    <t>MAX. 2%  ($1,937,105.66)</t>
  </si>
  <si>
    <t>MAX. 3%  ($2,905,658.49)</t>
  </si>
  <si>
    <t>0001</t>
  </si>
  <si>
    <t>0003</t>
  </si>
  <si>
    <t>0005</t>
  </si>
  <si>
    <t>0006</t>
  </si>
  <si>
    <t>0011</t>
  </si>
  <si>
    <t>0012</t>
  </si>
  <si>
    <t>0015</t>
  </si>
  <si>
    <t>0019</t>
  </si>
  <si>
    <t>0020</t>
  </si>
  <si>
    <t>0021</t>
  </si>
  <si>
    <t>0023</t>
  </si>
  <si>
    <t>0024</t>
  </si>
  <si>
    <t>0025</t>
  </si>
  <si>
    <t>0026</t>
  </si>
  <si>
    <t>0028</t>
  </si>
  <si>
    <t>0031</t>
  </si>
  <si>
    <t>0033</t>
  </si>
  <si>
    <t>0035</t>
  </si>
  <si>
    <t>0040</t>
  </si>
  <si>
    <t>0044</t>
  </si>
  <si>
    <t>0046</t>
  </si>
  <si>
    <t>0052</t>
  </si>
  <si>
    <t>0054</t>
  </si>
  <si>
    <t>0056</t>
  </si>
  <si>
    <t>0059</t>
  </si>
  <si>
    <t>0060</t>
  </si>
  <si>
    <t>0065</t>
  </si>
  <si>
    <t>0070</t>
  </si>
  <si>
    <t>0071</t>
  </si>
  <si>
    <t>0076</t>
  </si>
  <si>
    <t>0079</t>
  </si>
  <si>
    <t>0080</t>
  </si>
  <si>
    <t>0081</t>
  </si>
  <si>
    <t>0082</t>
  </si>
  <si>
    <t>0085</t>
  </si>
  <si>
    <t>0089</t>
  </si>
  <si>
    <t>0090</t>
  </si>
  <si>
    <t>0111</t>
  </si>
  <si>
    <t>0114</t>
  </si>
  <si>
    <t>0120</t>
  </si>
  <si>
    <t>0131</t>
  </si>
  <si>
    <t>0132</t>
  </si>
  <si>
    <t>0136</t>
  </si>
  <si>
    <t>0155</t>
  </si>
  <si>
    <t>0160</t>
  </si>
  <si>
    <t>0180</t>
  </si>
  <si>
    <t>0181</t>
  </si>
  <si>
    <t>0182</t>
  </si>
  <si>
    <t>0187</t>
  </si>
  <si>
    <t>0197</t>
  </si>
  <si>
    <t>0198</t>
  </si>
  <si>
    <t>0221</t>
  </si>
  <si>
    <t>LA BARRANCA (QUINTA MANZANA CRESCENCIO MORALES)</t>
  </si>
  <si>
    <t>CAMÉMBARO</t>
  </si>
  <si>
    <t>TIMBINEO LOS CONTRERAS</t>
  </si>
  <si>
    <t>SAN FRANCISCO CURUNGUEO</t>
  </si>
  <si>
    <t>DONACIANO OJEDA (PRIMERA Y SEGUNDA MANZANA SAN FRANCISCO)</t>
  </si>
  <si>
    <t>COLONIA EMILIANO ZAPATA (SAN JUAN ZITÁCUARO)</t>
  </si>
  <si>
    <t>LA ENCARNACIÓN</t>
  </si>
  <si>
    <t>FRANCISCO SERRATO (SAN BARTOLO)</t>
  </si>
  <si>
    <t>LA FUNDICIÓN (QUINTA MANZANA)</t>
  </si>
  <si>
    <t>LA GARITA DE COATEPEC</t>
  </si>
  <si>
    <t>LAS MAJADAS (RANCHO DE GUADALUPE)</t>
  </si>
  <si>
    <t>EL LINDERO (SEGUNDA MANZANA DE CRESCENCIO MORALES)</t>
  </si>
  <si>
    <t>MESAS DE ENANDIO (CUARTA MANZANA)</t>
  </si>
  <si>
    <t>LA PALMA</t>
  </si>
  <si>
    <t>PUENTECILLAS (TERCERA MANZANA DE ZIRAHUATO)</t>
  </si>
  <si>
    <t>SAN FELIPE LOS ALZATI (COLONIA NUEVA)</t>
  </si>
  <si>
    <t>LA SOLEDAD (CUARTA MANZANA DE FRANCISCO SERRATO)</t>
  </si>
  <si>
    <t>LOS ZAPOTES (PUERTO LOS ZAPOTES)</t>
  </si>
  <si>
    <t>BOCA DE LA CAÑADA (QUARTA MANZANA DE CRESCENCIO MORALES)</t>
  </si>
  <si>
    <t>EL POLVORÍN</t>
  </si>
  <si>
    <t>LOS REYES (QUINTA MANZANA)</t>
  </si>
  <si>
    <t>EL BANCO</t>
  </si>
  <si>
    <t>LINDA VISTA (EL BOSQUE)</t>
  </si>
  <si>
    <t>LA Y GRIEGA</t>
  </si>
  <si>
    <t>RINCÓN DE NICOLÁS ROMERO (CEDROS TERCERA MANZANA)</t>
  </si>
  <si>
    <t>ARMADILLOS (TERCERA MANZANA DE TIMBINEO)</t>
  </si>
  <si>
    <t>EL SAUZ (TERCERA MANZANA)</t>
  </si>
  <si>
    <t>LOS POLVILLOS (EL CRUCERO)</t>
  </si>
  <si>
    <t>EL TROJE</t>
  </si>
  <si>
    <t>AGUA NUEVA</t>
  </si>
  <si>
    <t>LAS LOMAS DE APUTZIO (LAS LOMAS)</t>
  </si>
  <si>
    <t>LA LOMA (TERCERA MANZANA DE SAN MIGUEL)</t>
  </si>
  <si>
    <t>LA MESA (LA MESA DE CEDANO)</t>
  </si>
  <si>
    <t>LA PRESA (SEGUNDA MANZANA BARRIO DE SANTA CRUZ)</t>
  </si>
  <si>
    <t>EL TIGRITO (SEGUNDA MANZANA DE CRESCENCIO MORALES)</t>
  </si>
  <si>
    <t>OJO DE AGUA (TERCERA MANZANA DE ZIRÁHUATO)</t>
  </si>
  <si>
    <t>LAS PILITAS</t>
  </si>
  <si>
    <t>PUERTO DEL AIRE</t>
  </si>
  <si>
    <t>SAN CAYETANO</t>
  </si>
  <si>
    <t>COLONIA ADOLFO LÓPEZ MATEOS</t>
  </si>
  <si>
    <t>EL ESCOBAL (TERCERA MANZANA DE SAN MIGUEL)</t>
  </si>
  <si>
    <t>FRACCIONAMIENTO PRIMERO DE MAYO</t>
  </si>
  <si>
    <t>CLAVE DE LOCALIDAD</t>
  </si>
  <si>
    <t>CISTERNA</t>
  </si>
  <si>
    <t>HABITANTES DE LA LOCALIDAD</t>
  </si>
  <si>
    <t>APUTZIO DE JUÁREZ (SANTA MARÍA)</t>
  </si>
  <si>
    <t xml:space="preserve">COMPLEMENTARIA </t>
  </si>
  <si>
    <t>RUBRO</t>
  </si>
  <si>
    <t>PROGRAMA OPERATIVO ANUAL DEL EJERCICIO 2018</t>
  </si>
  <si>
    <t>1.1 AGUA POTABLE</t>
  </si>
  <si>
    <t>1.3 VIVIENDA</t>
  </si>
  <si>
    <t>BARDA PERIMETRAL</t>
  </si>
  <si>
    <t>NÚMERO DE BENEFICIARIOS DIRECTOS</t>
  </si>
  <si>
    <t>AULAS</t>
  </si>
  <si>
    <t>DEMARCACIÓN TERRITORIAL (TENENCIA, ENCARGATURA)</t>
  </si>
  <si>
    <t>TECHUMBRE</t>
  </si>
  <si>
    <t>SAN FELIPE LOS ALZATI, COL. EMILIANO ZAPATA</t>
  </si>
  <si>
    <t xml:space="preserve">CONSTRUCCIÓN DE DRENAJE SANITARIO </t>
  </si>
  <si>
    <t>ZIRÁHUATO DE LOS BERNAL, LOS POLVILLOS.</t>
  </si>
  <si>
    <t>METROS LINEALES</t>
  </si>
  <si>
    <t>1.2 SANEAMIENTO</t>
  </si>
  <si>
    <t>METROS CUADRADOS</t>
  </si>
  <si>
    <t>1.4 INFRAESTRUCTURA BÁSICA PARA LA SALUD</t>
  </si>
  <si>
    <t>1.5 INFRAESTRUCTURA BÁSICA EDUCATIVA</t>
  </si>
  <si>
    <t xml:space="preserve">SUBTOTAL EDUCACIÓN </t>
  </si>
  <si>
    <t>NICOLÁS ROMERO 6A. MZA.</t>
  </si>
  <si>
    <t xml:space="preserve">METROS LINEALES </t>
  </si>
  <si>
    <t>IGNACIO LÓPEZ RAYÓN, EL SAUZ</t>
  </si>
  <si>
    <t>NICOLÁS ROMERO 1A. MZA., FRACCIONAMIENTO YURINGARI.</t>
  </si>
  <si>
    <t>TERMINACIÓN DE CALLE INTEGRAL EL UCAZ FRACCIONAMIENTO YURINGARI, ENTRE CALLE TRES Y CALLE CUATRO</t>
  </si>
  <si>
    <t>TERMINACIÓN DE CALLE INTEGRAL DOS FRACC. YURINGARI, ENTRE CALLE UNO Y EL UCAZ</t>
  </si>
  <si>
    <t>TERMINACIÓN DE CALLE CANOA, FRACC. YURINGARI, ENTRE CALLES EL UCAZ Y CAMINO A LA CONOA.</t>
  </si>
  <si>
    <t>TERMINACIÓN DE CALLE INTEGRAL PROLONGACIÓN CERRO LA PLUMA, ENTRE CALLES LA ESMERALDA Y CERRO LOS PICACHOS</t>
  </si>
  <si>
    <t>TERMINACIÓN DE CALLE INTEGRAL LAGUNA DE SAN FELIPE ENTRE CALLES LAGO DE CATEMACO Y LAGUNA DE LA LUNA</t>
  </si>
  <si>
    <t>TERMINACIÓN DE CALLE INTEGRAL LAGUNA DE SAN JORGE ENTRE CALLES LAGO DE PÁTZCUARO Y LAGUNA DE CATEMACO</t>
  </si>
  <si>
    <t>TERMINACIÓN DE CALLE INTEGRAL PRESA DE INFIERNILLO ENTRE CALLES PRESA VALSEQUILLO Y LIBRAMIENTO FRANCISCO J. MUJICA</t>
  </si>
  <si>
    <t>TERMINACIÓN DE CALLE INTEGRAL PROLONGACIÓN CERRO DE LAS PAPAS, COL. PUEBLO NUEVO  ENTRE CALLES LA COYOTA, SIERRA DE CHINCUA Y SIN NOMBRE</t>
  </si>
  <si>
    <t>TERMINACIÓN DE CALLE INTEGRAL SANTIAGUILLO ENTRE CALLES PRESA SAN ANTONIO PRESA LA VILLITA</t>
  </si>
  <si>
    <t>CONSTRUCCIÓN DE BARDA PERIMETRAL EN  ESC. TELESECUNDARIA "20 DE NOVIEMBRE"</t>
  </si>
  <si>
    <t>CRESCENCIO MORALES, LA BARRANCA 5A. MZA.</t>
  </si>
  <si>
    <t>CONTRUCCIÓN DE BARDA PERIMETRAL EN  ESC. TELESEC. 16ETV0447</t>
  </si>
  <si>
    <t>SAN JUAN ZITÁCUARO,  PUEBLO NUEVO</t>
  </si>
  <si>
    <t>CONSTRUCIÓN DE AULA EN ESC. PRIM. "1° DE MAYO"</t>
  </si>
  <si>
    <t>CONSTRUCIÓN DE AULA EN JARDIN DE NIÑOS "REMIGIO DE YARZA"</t>
  </si>
  <si>
    <t>OBRA CONVENIDA</t>
  </si>
  <si>
    <t>ZIRÁHUATO DE LOS BERNAL, PUENTECILLAS.</t>
  </si>
  <si>
    <t>ZIRÁHUATO DE LOS BERNAL, AGUA NUEVA</t>
  </si>
  <si>
    <t>REHABILITACIÓN DE AULAS EN PREESCOLAR "ALFREDO MAILLEFERT"</t>
  </si>
  <si>
    <t>0099</t>
  </si>
  <si>
    <t>007A</t>
  </si>
  <si>
    <t>0000</t>
  </si>
  <si>
    <t>CLAVE AGEB</t>
  </si>
  <si>
    <t xml:space="preserve">1.3. VIVIENDA </t>
  </si>
  <si>
    <t>1.4. SALUD</t>
  </si>
  <si>
    <t>1.5. EDUCACIÓN (COMEDORES)</t>
  </si>
  <si>
    <t>2.2. URBANIZACIÓN 1 (CALLES Y CAMINOS RURALES)</t>
  </si>
  <si>
    <t>SUBTOTAL URBANIZACIÓN 1</t>
  </si>
  <si>
    <t>SUBTOTAL GASTOS INDIRECTOS Y PRODIM</t>
  </si>
  <si>
    <t>PROYECTO</t>
  </si>
  <si>
    <t>GASTO</t>
  </si>
  <si>
    <t>PROGRAMA OPERATIVO ANUAL DEL EJERCICIO FISCAL 2018</t>
  </si>
  <si>
    <t>PROGRAMA DE DESARROLLO INSTITUCIONAL DE LOS MUNICIPIOS Y DEMARCACIONES TERRITORIALES DEL DISTRITO FEDERAL</t>
  </si>
  <si>
    <t>SAN JUAN ZITÁCUARO, COL. LOMAS DE ORIENTE</t>
  </si>
  <si>
    <t>IGNACIO LÓPEZ RAYÓN, MESAS DE ENANDIO.</t>
  </si>
  <si>
    <t>TIMBINEO DE LOS CONTRERAS, ARMADILLOS</t>
  </si>
  <si>
    <t>MURO</t>
  </si>
  <si>
    <t>ZITÁCUARO.</t>
  </si>
  <si>
    <t>CONSTRUCCIÓN DE MURO DE CONTENCIÓN, OBRA DE DRENAJE Y PAVIMENTACIÓN PARA RECONSTRUIR VIALIDAD, EN ZITÁCUARO, MICH.</t>
  </si>
  <si>
    <t>FRANCISCO SERRATO, LA SOLEDAD.</t>
  </si>
  <si>
    <t>CONSTRUCCIÓN DE DESAYUNADOR ESCOLAR EN ESC. PRIM. RURAL FED. "REVOLUCIÓN"</t>
  </si>
  <si>
    <t>INFRAESTRUCTURA VIAL Y ALUMBRADO PÚBLICO EN ZITÁCUARO, MICHOACÁN.</t>
  </si>
  <si>
    <t>INFRAESTRUCTURA COMPLEMENTARIA EN LA PRESA "EL BOSQUE</t>
  </si>
  <si>
    <t>PAVIMENTACIÓN DE CALLE ENSEÑANZA A BASE DE CONCRETO HIDRÁULICO, TRAMO: DE CALLE PRIMO TAPIA A MOCTEZUMA.</t>
  </si>
  <si>
    <t>PAVIMENTACIÓN DE CAMINO A BASE DE CONCRETO HIDRÁULICO, TRAMO: DEL PUENTE LA PESCA A LA CLINICA EN EL AGUACATE.</t>
  </si>
  <si>
    <t>IGNACIO LÓPEZ RAYÓN, LOS REYES, 5A. MZA.</t>
  </si>
  <si>
    <t>CONSTRUCCIÓN DE RED DE AGUA POTABLE 2A. ETAPA</t>
  </si>
  <si>
    <t>IGNACIO LÓPEZ RAYÓN, LAS MAJADAS.</t>
  </si>
  <si>
    <t>IGNACIO LÓPEZ RAYÓN, LAS MAJADAS, 3A. MZA.</t>
  </si>
  <si>
    <t>CONSTRUCCIÓN DE TECHUMBRE SOBRE ÁREA DEPORTIVA EN ESCUELA PRIMARIA "JOSE MA MORELOS Y PAVÓN".</t>
  </si>
  <si>
    <t>TIMBINEO DE LOS CONTRERAS, 1A. MZA.</t>
  </si>
  <si>
    <t>TIMBINEO DE LOS CONTRERAS, LAS PILITAS, 2A. MZA.</t>
  </si>
  <si>
    <t>TIMBINEO DE LOS CONTRERAS, LA PILAS.</t>
  </si>
  <si>
    <t>CONSTRUCCIÓN DE ALCANTARILLA PLUVIAL</t>
  </si>
  <si>
    <t>CHICHIMEQUILLAS DE ESCOBEDO, SILVA DE ABAJO 5A. MZA.</t>
  </si>
  <si>
    <t>CHICHIMEQUILLAS DE ESCOBEDO, LA CAPILLA 3A. MZA.</t>
  </si>
  <si>
    <t>CHICHIMEQUILLAS DE ESCOBEDO, LA PRESA 3A. MZA.</t>
  </si>
  <si>
    <t>CONSTRUCCIÓN DE DRENAJE SANITARIO, 2A. ETAPA.</t>
  </si>
  <si>
    <t>COATEPEC DE MORELOS, NUEVO AMANECER - CAMEMBARO</t>
  </si>
  <si>
    <t>COATEPEC DE MORELOS, COL. MELCHOR OCAMPO, 3A. MZA.</t>
  </si>
  <si>
    <t>CONSTRUCCIÓN DE RED DISTRIBUCIÓN DE AGUA POTABLE.</t>
  </si>
  <si>
    <t>COATEPEC DE MORELOS, SAN CAYETANO</t>
  </si>
  <si>
    <t>COATEPEC DE MORELOS, LA GARITA, 2A. MZA.</t>
  </si>
  <si>
    <t>COATEPEC DE MORELOS, 1A. MZA.</t>
  </si>
  <si>
    <t>COATEPEC DE MORELOS, COL. PUERTO DEL AIRE, LA GARITA, 2A. MZA.</t>
  </si>
  <si>
    <t>SANITARIOS</t>
  </si>
  <si>
    <t>SAN JUAN ZITÁCUARO,  LA LOMITA</t>
  </si>
  <si>
    <t>SAN JUAN ZITÁCUARO,  LA MESITA, 3A. MZA.</t>
  </si>
  <si>
    <t>CONSTRUCCIÓN DE DOMO EN ESCUELA TELESECUNDARIA ESTVV16448</t>
  </si>
  <si>
    <t>SAN JUAN ZITÁCUARO,  LA FUNDICIÓN, 5A. MZA.</t>
  </si>
  <si>
    <t>SAN JUAN ZITÁCUARO, 5A. MZA. LA FUNDICIÓN</t>
  </si>
  <si>
    <t>SAN JUAN ZITÁCUARO,  LA MESA DE CEDANO, LA PALMA DE CEDANO.</t>
  </si>
  <si>
    <t>SAN JUAN ZITÁCUARO,  LA LOMITA 2A. ETAPA</t>
  </si>
  <si>
    <t>HEROICA ZITÁCUARO, CALLE GRAL. PUEBLITA SUR</t>
  </si>
  <si>
    <t>CURUNGUEO 1A. MZA.</t>
  </si>
  <si>
    <t>REHABILITACIÓN DE DISPENSARIO MÉDICO</t>
  </si>
  <si>
    <t>EL AGUACATE, EL AGÜITA, LAS PANTALLAS Y PEÑARANDA.</t>
  </si>
  <si>
    <t>CONSTRUCCIÓN DE COLECTOR DE AGUAS RESIDUALES.</t>
  </si>
  <si>
    <t>EL AGUACATE, PUENTE LA PESCA - COLECTOR</t>
  </si>
  <si>
    <t>EL AGUACATE, EL MOLINO</t>
  </si>
  <si>
    <t>EL AGUACATE, EL CONAFE</t>
  </si>
  <si>
    <t>EL AGUACATE, LOS ENCINOS</t>
  </si>
  <si>
    <t>CONSTRUCCIÓN DE DRENAJE SANITARIO Y REPOSICIÓN DE PAVIMENTO</t>
  </si>
  <si>
    <t>EL AGUACATE, DEL PANTEÓN A "LOS SALINAS"</t>
  </si>
  <si>
    <t>EL AGUACATE, LA VÍA</t>
  </si>
  <si>
    <t>EL AGUACATE.</t>
  </si>
  <si>
    <t>CONSTRUCCIÓN DE BARDA PERIMETRAL EN CLÍNICA</t>
  </si>
  <si>
    <t>EL AGUACATE, LOS GARCÍA</t>
  </si>
  <si>
    <t>CONSTRUCCIÓN DE BARDA EN J/N "JOSÉ SIXTO VERDUZCO". 2A. ETAPA.</t>
  </si>
  <si>
    <t>CRESCENCIO MORALES,  EL TIGRITO, 2A. MZA.</t>
  </si>
  <si>
    <t>CONSTRUCCIÓN BARDA PERIMETRAL EN ESC. PRIM.</t>
  </si>
  <si>
    <t>CRESCENCIO MORALES, EL LINDERO, 2A. MZA.</t>
  </si>
  <si>
    <t>CRESCENCIO MORALES, LA BARRANCA 5A. MZA</t>
  </si>
  <si>
    <t>REHABILITACIÓN DE 2 AULAS EN ESC. PRIM. "MORELOS"</t>
  </si>
  <si>
    <t>DONACIANO OJEDA, 1A. MZA.</t>
  </si>
  <si>
    <t>CONSTRUCCIÓN DE AULA ESC.   PRIMARIA "NIÑOS ARTILLEROS".</t>
  </si>
  <si>
    <t>REHABILITACIÓN DE AULA ESC.  PRIMARIA "LÁZARO CÁRDENAS".</t>
  </si>
  <si>
    <t>REHABILITACIÓN DE AULAS EN ESC. PRIM. "LÁZARO CÁRDENAS"</t>
  </si>
  <si>
    <t xml:space="preserve">ZIRÁHUATO DE LOS BERNAL, 1A. MZA </t>
  </si>
  <si>
    <t>REHABILITACIÓN DE SANITARIOS EN ESC. PRIM. "LEONA VICARIO"</t>
  </si>
  <si>
    <t>ZIRÁHUATO DE LOS BERNAL, LA PRESA, 2A. MZA.</t>
  </si>
  <si>
    <t xml:space="preserve">CONSTRUCCIÓN DE BARDA PERIMETRAL EN ESC. PRIM. </t>
  </si>
  <si>
    <t>ZIRÁHUATO DE LOS BERNAL, LAS PILAS, 1A. MZA.</t>
  </si>
  <si>
    <t>LAS PILAS.</t>
  </si>
  <si>
    <t>ZIRÁHUATO DE LOS BERNAL, OJO DE AGUA</t>
  </si>
  <si>
    <t>CONSTRUCCIÓN DE RED DE AGUA POTABLE DE 2"</t>
  </si>
  <si>
    <t>FRANCISCO SERRATO, 2A. MZA. LA QUEBRADA.</t>
  </si>
  <si>
    <t xml:space="preserve">CONSTRUCCIÓN DE SUBCOLECTOR PLUVIAL </t>
  </si>
  <si>
    <t>INFRAESTRUCTURA EN ZITÁCUARO</t>
  </si>
  <si>
    <t>COLONIA EMILIANO ZAPATA, 2A. MZA. OJO DE AGUA</t>
  </si>
  <si>
    <t>CONSTRUCCIÓN DE DRENAJE SANITARIO Y DESCARGAS DOMICILIARIAS</t>
  </si>
  <si>
    <t>NICOLÁS ROMERO 4A. MZA., TRES CRUCES</t>
  </si>
  <si>
    <t>REHABILITACIÓN DE ESC. PRIM.</t>
  </si>
  <si>
    <t>HEROICA ZITÁCUARO, CALLE CDA. DE LOS GÓMEZ, COL. INFONAVIT.</t>
  </si>
  <si>
    <t>HEROICA ZITÁCUARO.</t>
  </si>
  <si>
    <t>ZIRÁHUATO DE LOS BERNAL, 1A. MZA.</t>
  </si>
  <si>
    <t>MÓDULOS DE SANITARIOS</t>
  </si>
  <si>
    <t>CONSTRUCCIÓN DE MÓDULO DE SANITARIOS Y REMODELACIÓN DE MÓDULO SANITARIO EN ESC. SEC. TEC. NO. 49</t>
  </si>
  <si>
    <t>COATEPEC DE MORELOS, COL LA CUESTA</t>
  </si>
  <si>
    <t>COATEPEC DE MORELOS, COL LA MANGANA</t>
  </si>
  <si>
    <t>CURUNGUEO, EL SABINAL, 1A. MZA.</t>
  </si>
  <si>
    <t>CURUNGUEO, EL RINCÓN, 1. MZA.</t>
  </si>
  <si>
    <t xml:space="preserve">CONSTRUCCIÓN DE DRENAJE SANITARIO, </t>
  </si>
  <si>
    <t>SAN FELIPE LOS  ALZATI, 1A. MZA.</t>
  </si>
  <si>
    <t>SAN FELIPE LOS  ALZATI, 1A. MZA. FRENTE A LA CONCRETERA</t>
  </si>
  <si>
    <t>SAN JUAN ZITÁCUARO, CALLE DIANA LAURA, COL. LUIS DONALDO COLOSIO.</t>
  </si>
  <si>
    <t>SAN JUAN ZITÁCUARO, COL. ADOLFO LÓPEZ MATEOS.</t>
  </si>
  <si>
    <t>ZIRÁHUATO DE LOS BERNAL, ATRÁS DEL PANTEÓN</t>
  </si>
  <si>
    <t xml:space="preserve">250 / 1 </t>
  </si>
  <si>
    <t>METROS LINEALES / SISTEMA</t>
  </si>
  <si>
    <t>NICOLÁS ROMERO 2A. MZA., LOS PINOS</t>
  </si>
  <si>
    <t>NICOLÁS ROMERO 1A. MZA.,  LOS AILES.</t>
  </si>
  <si>
    <t>HASTA EL 15% ($14,814,826.05) DEL FISMDF</t>
  </si>
  <si>
    <t>REHABILITACIÓN DE TANQUE DE AGUA POTABLE</t>
  </si>
  <si>
    <t xml:space="preserve">REHABILITACIÓN DE DRENAJE SANITARIO Y  PLUVIAL </t>
  </si>
  <si>
    <t xml:space="preserve">SAN JUAN ZITÁCUARO, CDA. DE LAGO DE CATEMACO, PUEBLO NUEVO. </t>
  </si>
  <si>
    <t>ZIRÁHUATO DE LOS BERNAL. 2A. MZA</t>
  </si>
  <si>
    <t xml:space="preserve">COATEPEC DE MORELOS,  CALLE PAÑOLANDAS,  5A. MZA. </t>
  </si>
  <si>
    <t xml:space="preserve"> </t>
  </si>
  <si>
    <t>PROGRAMA DE AMPLIACIÓN DE LA VIVIENDA  PARA JEFAS DE FAMILIA. (PIES DE CASA) SEGUNDA ETAPA.</t>
  </si>
  <si>
    <t>PROGRAMA</t>
  </si>
  <si>
    <t>MUNICIPIO DE ZITÁCUARO.</t>
  </si>
  <si>
    <t xml:space="preserve">AMPLIACIÓN DE RED DE AGUA POTABLE </t>
  </si>
  <si>
    <t>AMPLIACIÓN DE RED DE DRENAJE SANITARIO</t>
  </si>
  <si>
    <t>SAN JUAN ZITÁCUARO,  LA PALMA DE CEDANO.</t>
  </si>
  <si>
    <t>MANZANILLOS, 2A. MZA.</t>
  </si>
  <si>
    <t>ZIRÁHUATO DE LOS BERNAL, PUENTECILLAS</t>
  </si>
  <si>
    <t>NICOLÁS ROMERO, 1A. MZA LA BARRANCA</t>
  </si>
  <si>
    <t>CHICHIMEQUILLAS DE ESCOBEDO, LA PALMA.</t>
  </si>
  <si>
    <t>AMPLIACIÓN DE SISTEMA DE AGUA POTABLE</t>
  </si>
  <si>
    <t>CONSTRUCCIÓN DE LÍNEA DE CONDUCCIÓN Y SISTEMA DE BOMBEO DE AGUA POTABLE</t>
  </si>
  <si>
    <t>CONSTRUCCIÓN DE OBRAS DE DRENAJE PLUVIAL</t>
  </si>
  <si>
    <t xml:space="preserve">CONSTRUCCIÓN DE DRENAJE PLUVIAL </t>
  </si>
  <si>
    <t>TIMBINEO DE LOS CONTRERAS, 1A. MZA. UBICADO EN EL KINDER</t>
  </si>
  <si>
    <t>CONSTRUCCIÓN DE DRENAJE SANITARIO Y PLUVIAL</t>
  </si>
  <si>
    <t>SAN JUAN ZITÁCUARO,  EL POLVORIÍN, SALIDA A TOLUCA DEL PARQUE INDUSTRIAL AL CONALEP</t>
  </si>
  <si>
    <t>CONSTRUCCIÓN DE BARDA, EN ESCUELA  1A. ETAPA.</t>
  </si>
  <si>
    <t>MEJORAMIENTO DE CAMINOS RURALES (BACHEO)</t>
  </si>
  <si>
    <t>REHABILITACIÓN DE VARIAS CALLES DE LA CIUDAD (REVESTIMIENTO)</t>
  </si>
  <si>
    <t xml:space="preserve">MEJORAMIENTO DE LA SEÑALÉTICA DE VARIAS CALLES DE LA CIUDAD </t>
  </si>
  <si>
    <t>HERPICA ZITÁCUARO.</t>
  </si>
  <si>
    <t>REHABILITACIÓN DE CAMINOS RURALES</t>
  </si>
  <si>
    <t>REHABILITACIÓN DE 2 AULAS EN ESCUELA</t>
  </si>
  <si>
    <t>CONSTRUCCIÓN DE AULA EN TELEBACHILLERATO</t>
  </si>
  <si>
    <t>NICOLÁS ROMERO, 2A. MZA.LOS PINITOS, LA CAPILLA.</t>
  </si>
  <si>
    <t>CRESCENCIO MORALES, LA CAÑADA</t>
  </si>
  <si>
    <t>MUNICIPIO DE ZITÁCUARO</t>
  </si>
  <si>
    <t>PROGRAMA DE INFRAESTRUCTURA DE AGUA POTABLE (SAPAS)</t>
  </si>
  <si>
    <t>REHABILITACIÓN DE AULAS EN CENTRO DE ESTUDIOS TECNOLÓGICOS INDUSTRIAL Y DE SERVICIOS NO. 28.</t>
  </si>
  <si>
    <t>REHABILITACIÓN DE AULAS EN ESC. PRIM. "NIÑOS HEROES"</t>
  </si>
  <si>
    <t>HEROICA ZITÁCUARO, CALLE RAFAEL LANDÍVAR Y SANTOS DEGOLLADO, COL. HEROES FERROCARRILEROS.</t>
  </si>
  <si>
    <t>AYS-501-2018-001</t>
  </si>
  <si>
    <t>AYS-501-2018-002</t>
  </si>
  <si>
    <t>AYS-501-2018-003</t>
  </si>
  <si>
    <t>AYS-501-2018-004</t>
  </si>
  <si>
    <t>AYS-501-2018-005</t>
  </si>
  <si>
    <t>AYS-501-2018-006</t>
  </si>
  <si>
    <t>AYS-501-2018-007</t>
  </si>
  <si>
    <t>AYS-501-2018-008</t>
  </si>
  <si>
    <t>AYS-501-2018-009</t>
  </si>
  <si>
    <t>AYS-501-2018-010</t>
  </si>
  <si>
    <t>AYS-501-2018-011</t>
  </si>
  <si>
    <t>AYS-501-2018-012</t>
  </si>
  <si>
    <t>AYS-501-2018-013</t>
  </si>
  <si>
    <t>AYS-501-2018-014</t>
  </si>
  <si>
    <t>AYS-501-2018-015</t>
  </si>
  <si>
    <t>AYS-501-2018-016</t>
  </si>
  <si>
    <t>AYS-501-2018-017</t>
  </si>
  <si>
    <t>AYS-501-2018-018</t>
  </si>
  <si>
    <t>AYS-501-2018-019</t>
  </si>
  <si>
    <t>AYS-501-2018-020</t>
  </si>
  <si>
    <t>AYS-501-2018-021</t>
  </si>
  <si>
    <t>AYS-501-2018-022</t>
  </si>
  <si>
    <t>AYS-501-2018-023</t>
  </si>
  <si>
    <t>AYS-501-2018-024</t>
  </si>
  <si>
    <t>AYS-501-2018-025</t>
  </si>
  <si>
    <t>AYS-501-2018-026</t>
  </si>
  <si>
    <t>AYS-501-2018-027</t>
  </si>
  <si>
    <t>AYS-501-2018-028</t>
  </si>
  <si>
    <t>EL AGUACATE, EN CONAFE.</t>
  </si>
  <si>
    <t>AYS-501-2018-029</t>
  </si>
  <si>
    <t>AYS-501-2018-030</t>
  </si>
  <si>
    <t>AYS-501-2018-031</t>
  </si>
  <si>
    <t>AYS-501-2018-032</t>
  </si>
  <si>
    <t>AYS-501-2018-033</t>
  </si>
  <si>
    <t>AYS-501-2018-034</t>
  </si>
  <si>
    <t>AYS-501-2018-035</t>
  </si>
  <si>
    <t>AYS-501-2018-036</t>
  </si>
  <si>
    <t>AYS-501-2018-037</t>
  </si>
  <si>
    <t>AYS-501-2018-038</t>
  </si>
  <si>
    <t>AYS-501-2018-039</t>
  </si>
  <si>
    <t>AYS-501-2018-040</t>
  </si>
  <si>
    <t>AYS-501-2018-041</t>
  </si>
  <si>
    <t>AYS-501-2018-042</t>
  </si>
  <si>
    <t>AYS-501-2018-043</t>
  </si>
  <si>
    <t>AYS-501-2018-044</t>
  </si>
  <si>
    <t>AYS-501-2018-045</t>
  </si>
  <si>
    <t>AYS-501-2018-046</t>
  </si>
  <si>
    <t>AYS-501-2018-047</t>
  </si>
  <si>
    <t>AYS-501-2018-048</t>
  </si>
  <si>
    <t>AYS-501-2018-049</t>
  </si>
  <si>
    <t>AYS-501-2018-050</t>
  </si>
  <si>
    <t>AYS-501-2018-051</t>
  </si>
  <si>
    <t>AYS-501-2018-052</t>
  </si>
  <si>
    <t>AYS-501-2018-053</t>
  </si>
  <si>
    <t>AYS-501-2018-054</t>
  </si>
  <si>
    <t>AYS-501-2018-055</t>
  </si>
  <si>
    <t>AYS-501-2018-056</t>
  </si>
  <si>
    <t>AYS-501-2018-057</t>
  </si>
  <si>
    <t>AYS-501-2018-058</t>
  </si>
  <si>
    <t>AYS-501-2018-059</t>
  </si>
  <si>
    <t>AYS-501-2018-060</t>
  </si>
  <si>
    <t>AYS-501-2018-061</t>
  </si>
  <si>
    <t>AYS-501-2018-062</t>
  </si>
  <si>
    <t>AYS-501-2018-063</t>
  </si>
  <si>
    <t>AYS-501-2018-064</t>
  </si>
  <si>
    <t>AYS-501-2018-065</t>
  </si>
  <si>
    <t>AYS-501-2018-066</t>
  </si>
  <si>
    <t>AYS-501-2018-067</t>
  </si>
  <si>
    <t>AYS-501-2018-068</t>
  </si>
  <si>
    <t>AYS-501-2018-069</t>
  </si>
  <si>
    <t>AYS-501-2018-070</t>
  </si>
  <si>
    <t>AYS-501-2018-071</t>
  </si>
  <si>
    <t>AYS-501-2018-072</t>
  </si>
  <si>
    <t>AYS-501-2018-073</t>
  </si>
  <si>
    <t>AYS-501-2018-074</t>
  </si>
  <si>
    <t>AYS-501-2018-075</t>
  </si>
  <si>
    <t>AYS-501-2018-076</t>
  </si>
  <si>
    <t>AYS-501-2018-077</t>
  </si>
  <si>
    <t>VIV-501-2018-078</t>
  </si>
  <si>
    <t>VIV-501-2018-079</t>
  </si>
  <si>
    <t>SAL-501-2018-080</t>
  </si>
  <si>
    <t>SAL-501-2018-081</t>
  </si>
  <si>
    <t>SAL-501-2018-082</t>
  </si>
  <si>
    <t>SAL-501-2018-083</t>
  </si>
  <si>
    <t>SUBTOTAL VIVIENDA</t>
  </si>
  <si>
    <t>SUBTOTAL SANEAMIENTO</t>
  </si>
  <si>
    <t>SUBTOTAL AGUA</t>
  </si>
  <si>
    <t>SAL-501-2018-084</t>
  </si>
  <si>
    <t>SAL-501-2018-085</t>
  </si>
  <si>
    <t>SAL-501-2018-086</t>
  </si>
  <si>
    <t>CONSTRUCIÓN DE AULA EN  ESCUELA PRIMARIA "CUAUHTEMOC"</t>
  </si>
  <si>
    <t>ED-501-2018-087</t>
  </si>
  <si>
    <t>ED-501-2018-088</t>
  </si>
  <si>
    <t>ED-501-2018-089</t>
  </si>
  <si>
    <t>ED-501-2018-090</t>
  </si>
  <si>
    <t>ED-501-2018-091</t>
  </si>
  <si>
    <t>ED-501-2018-092</t>
  </si>
  <si>
    <t>ED-501-2018-093</t>
  </si>
  <si>
    <t>ED-501-2018-094</t>
  </si>
  <si>
    <t>ED-501-2018-095</t>
  </si>
  <si>
    <t>ED-501-2018-096</t>
  </si>
  <si>
    <t>ED-501-2018-097</t>
  </si>
  <si>
    <t>ED-501-2018-098</t>
  </si>
  <si>
    <t>ED-501-2018-099</t>
  </si>
  <si>
    <t>ED-501-2018-100</t>
  </si>
  <si>
    <t>ED-501-2018-101</t>
  </si>
  <si>
    <t>ED-501-2018-102</t>
  </si>
  <si>
    <t>ED-501-2018-103</t>
  </si>
  <si>
    <t>ED-501-2018-104</t>
  </si>
  <si>
    <t>ED-501-2018-105</t>
  </si>
  <si>
    <t>ED-501-2018-106</t>
  </si>
  <si>
    <t>ED-501-2018-107</t>
  </si>
  <si>
    <t>ED-501-2018-108</t>
  </si>
  <si>
    <t>ED-501-2018-109</t>
  </si>
  <si>
    <t>ED-501-2018-110</t>
  </si>
  <si>
    <t>ED-501-2018-111</t>
  </si>
  <si>
    <t>ED-501-2018-112</t>
  </si>
  <si>
    <t>ED-501-2018-113</t>
  </si>
  <si>
    <t>ED-501-2018-114</t>
  </si>
  <si>
    <t>ED-501-2018-115</t>
  </si>
  <si>
    <t>ED-501-2018-116</t>
  </si>
  <si>
    <t>ED-501-2018-117</t>
  </si>
  <si>
    <t>URB-501-2018-118</t>
  </si>
  <si>
    <t>URB-501-2018-119</t>
  </si>
  <si>
    <t>URB-501-2018-120</t>
  </si>
  <si>
    <t>URB-501-2018-121</t>
  </si>
  <si>
    <t>URB-501-2018-122</t>
  </si>
  <si>
    <t>URB-501-2018-123</t>
  </si>
  <si>
    <t>URB-501-2018-124</t>
  </si>
  <si>
    <t>URB-501-2018-125</t>
  </si>
  <si>
    <t>URB-501-2018-126</t>
  </si>
  <si>
    <t>URB-501-2018-127</t>
  </si>
  <si>
    <t>URB-501-2018-128</t>
  </si>
  <si>
    <t>URB-501-2018-129</t>
  </si>
  <si>
    <t>URB-501-2018-130</t>
  </si>
  <si>
    <t>GI-501-2018-131</t>
  </si>
  <si>
    <t>PDI-501-2018-132</t>
  </si>
  <si>
    <t>2.1. INFRAESTRUCTURA EDUCATIVA</t>
  </si>
  <si>
    <t>URB-503-2018-133</t>
  </si>
  <si>
    <t>URB-503-2018-134</t>
  </si>
  <si>
    <t>URB-503-2018-135</t>
  </si>
  <si>
    <t>URB-503-2018-136</t>
  </si>
  <si>
    <t>URB-503-2018-137</t>
  </si>
  <si>
    <t>URB-503-2018-138</t>
  </si>
  <si>
    <t>URB-503-2018-139</t>
  </si>
  <si>
    <t>APUTZIO DE JUÁREZ, 7A. MZA. LA  TROJE</t>
  </si>
  <si>
    <t>APUTZIO DE JUÁREZ, LA Y GRIEGA, 4A. MZA.</t>
  </si>
  <si>
    <t>REHABILITACIÓN DE RED DE AGUA POTABLE Y OBRAS COMPLEMENTARIAS, 2A. ETAPA</t>
  </si>
  <si>
    <t xml:space="preserve">CONSTRUCCIÓN DE LÍNEA DE CONDUCCIÓN DE AGUA POTABLE </t>
  </si>
  <si>
    <t>NICOLÁS ROMERO, 3A. MZA.</t>
  </si>
  <si>
    <t>APUTZIO DE JUÁREZ, LINDAVISTA  4A. MZA.</t>
  </si>
  <si>
    <t>HEROICA ZITÁCUARO, CALLE GRAL. PUEBLITA ENTRE HIDALGO Y REVOLUCIÓN</t>
  </si>
  <si>
    <t>MEJORAMIENTO DE CLÍNICA RURAL.</t>
  </si>
  <si>
    <t>MEJORAMIENTO DE CLÍNICA</t>
  </si>
  <si>
    <t>COMEDOR</t>
  </si>
  <si>
    <t>PAVIMENTACIÓN DE CALLE DE ACCESO AL CAM Y CHICHIMEQUILLAS DE ESCOBEDO, 1A. ETAPA.</t>
  </si>
  <si>
    <t xml:space="preserve">CONSTRUCCIÓN DE DESAYUNADOR ESCOLAR </t>
  </si>
  <si>
    <t>HEROICA ZITÁCUARO, CALLE HIDALGO ORIENTE, ENTRE AGUSTÍN ITURBIDE Y PROFR. LORENZO CORRO</t>
  </si>
  <si>
    <t xml:space="preserve">PROGRAMA DE ELECTRIFICACIÓN PARA LA VIVIENDA.  </t>
  </si>
  <si>
    <t>CONSTRUCCIÓN DE MURO DE CONTENCIÓN EN J. DE N. DE NIÑOS "SAMUEL RAMOS"</t>
  </si>
  <si>
    <t>CONSTRUCCIÓN DE CISTERNA EN ESCUELA PRIM. "JOSÉ MA. MORELOS"</t>
  </si>
  <si>
    <t>CONSTRUCCIÓN DE AULA EN ESC. PRIM. "20 DE NOVIEMBRE".</t>
  </si>
  <si>
    <t>2.3. GASTOS INDIRECTOS Y PRODIMDF</t>
  </si>
  <si>
    <t>2.3) GASTOS INDIRECTOS Y PRODIMDF</t>
  </si>
  <si>
    <t xml:space="preserve">GASTOS INDIRECTOS </t>
  </si>
  <si>
    <t>PRODIMDF</t>
  </si>
  <si>
    <t>3) OBRA CONVENIDA</t>
  </si>
  <si>
    <t>3. OBRA CONVENIDA</t>
  </si>
  <si>
    <t>LA SUMA DE LAS APORTACIONES NO DEBE EXCEDER EL 30% DEL TOTAL ASIGNADO AL MUNICIPIO; INCLUYE GASTOS INDIRECTOS Y PRODIMDF                (HASTA EL 30% ($29,056,584.90) DEL FISMDF</t>
  </si>
  <si>
    <t>3.1. PROYECTOS DE DESARROLLO REGIONAL (PEF 2018)</t>
  </si>
  <si>
    <t>3.2. PROYECTOS DE OBRA FEDERAL ADICIONAL</t>
  </si>
  <si>
    <t>3.3. OTROS PROYECTOS DE OBRA CONVENIDA</t>
  </si>
  <si>
    <t>SUBTOTAL INFRAESTRUCTURA BÁSICA EDUCATIVA (O.DIR.)</t>
  </si>
  <si>
    <t>SUBTOTAL OBRA DIRECTA</t>
  </si>
  <si>
    <t>SUBTOTAL OBRA COMPLEMENTARIA</t>
  </si>
  <si>
    <t>SUBTOTAL INFRAESTRUCTURA BÁSICA EDUCATIVA (O.COMP.)</t>
  </si>
  <si>
    <t>SUBTOTAL URBANIZACIÓN</t>
  </si>
  <si>
    <t>SUBTOTAL GI Y PRODIMDF</t>
  </si>
  <si>
    <t xml:space="preserve">SUBTOTAL PEF 2018 </t>
  </si>
  <si>
    <t>SUBTOTAL OTROS PROYECTOS</t>
  </si>
  <si>
    <t>SUBTOTAL OBRA FEDERAL ADICIONAL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</si>
</sst>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F800]dddd\,\ mmmm\ dd\,\ yyyy"/>
    <numFmt numFmtId="165" formatCode="_-&quot;€&quot;* #,##0.00_-;\-&quot;€&quot;* #,##0.00_-;_-&quot;€&quot;* &quot;-&quot;??_-;_-@_-"/>
  </numFmts>
  <fonts count="36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Arial"/>
      <family val="2"/>
    </font>
    <font>
      <sz val="16"/>
      <name val="Arial"/>
      <family val="2"/>
    </font>
    <font>
      <sz val="12"/>
      <color theme="1"/>
      <name val="Calibri"/>
      <family val="2"/>
      <scheme val="minor"/>
    </font>
    <font>
      <b/>
      <sz val="9"/>
      <name val="Arial"/>
      <family val="2"/>
    </font>
    <font>
      <b/>
      <sz val="9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24"/>
      <name val="GalanoGrotesque-Black"/>
      <family val="3"/>
    </font>
    <font>
      <b/>
      <sz val="18"/>
      <name val="GalanoGrotesque-Black"/>
      <family val="3"/>
    </font>
    <font>
      <sz val="10"/>
      <name val="GalanoGrotesque-Black"/>
      <family val="3"/>
    </font>
    <font>
      <b/>
      <sz val="36"/>
      <name val="GalanoGrotesque-Black"/>
      <family val="3"/>
    </font>
    <font>
      <b/>
      <sz val="28"/>
      <name val="GalanoGrotesque-Black"/>
      <family val="3"/>
    </font>
    <font>
      <sz val="11"/>
      <name val="GalanoGrotesque-Medium"/>
      <family val="3"/>
    </font>
    <font>
      <b/>
      <sz val="24"/>
      <name val="Arial"/>
      <family val="2"/>
    </font>
    <font>
      <sz val="11"/>
      <color theme="1"/>
      <name val="Arial"/>
      <family val="2"/>
    </font>
    <font>
      <b/>
      <sz val="15"/>
      <name val="Arial"/>
      <family val="2"/>
    </font>
    <font>
      <sz val="8"/>
      <name val="Calibri"/>
      <family val="2"/>
      <scheme val="minor"/>
    </font>
    <font>
      <b/>
      <sz val="36"/>
      <name val="GalanoGrotesque-Bold"/>
      <family val="3"/>
    </font>
    <font>
      <b/>
      <sz val="42"/>
      <name val="GalanoGrotesque-Black"/>
      <family val="3"/>
    </font>
    <font>
      <sz val="7"/>
      <name val="Arial"/>
      <family val="2"/>
    </font>
    <font>
      <b/>
      <sz val="24"/>
      <color theme="1"/>
      <name val="Arial"/>
      <family val="2"/>
    </font>
    <font>
      <b/>
      <sz val="20"/>
      <color theme="1"/>
      <name val="Arial"/>
      <family val="2"/>
    </font>
    <font>
      <b/>
      <sz val="2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20"/>
      <color theme="1"/>
      <name val="Arial"/>
      <family val="2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38">
    <xf numFmtId="0" fontId="0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9" fillId="0" borderId="0"/>
    <xf numFmtId="165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23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4" fontId="23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23" fillId="0" borderId="0" applyFont="0" applyFill="0" applyBorder="0" applyAlignment="0" applyProtection="0"/>
  </cellStyleXfs>
  <cellXfs count="184">
    <xf numFmtId="0" fontId="0" fillId="0" borderId="0" xfId="0"/>
    <xf numFmtId="0" fontId="4" fillId="0" borderId="0" xfId="0" applyFont="1"/>
    <xf numFmtId="0" fontId="3" fillId="0" borderId="0" xfId="0" applyFont="1" applyBorder="1" applyAlignment="1" applyProtection="1">
      <alignment horizontal="center" vertical="center"/>
      <protection hidden="1"/>
    </xf>
    <xf numFmtId="0" fontId="0" fillId="0" borderId="0" xfId="0" applyBorder="1"/>
    <xf numFmtId="0" fontId="0" fillId="0" borderId="1" xfId="0" applyBorder="1" applyAlignment="1">
      <alignment vertic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14" fillId="6" borderId="23" xfId="0" applyFont="1" applyFill="1" applyBorder="1" applyAlignment="1">
      <alignment horizontal="center" vertical="center"/>
    </xf>
    <xf numFmtId="49" fontId="14" fillId="6" borderId="24" xfId="0" applyNumberFormat="1" applyFont="1" applyFill="1" applyBorder="1" applyAlignment="1">
      <alignment horizontal="center" vertical="center" wrapText="1"/>
    </xf>
    <xf numFmtId="0" fontId="14" fillId="6" borderId="24" xfId="0" applyFont="1" applyFill="1" applyBorder="1" applyAlignment="1">
      <alignment horizontal="center" vertical="center" wrapText="1"/>
    </xf>
    <xf numFmtId="0" fontId="14" fillId="6" borderId="25" xfId="0" applyFont="1" applyFill="1" applyBorder="1" applyAlignment="1">
      <alignment horizontal="center" vertical="center" wrapText="1"/>
    </xf>
    <xf numFmtId="0" fontId="14" fillId="2" borderId="26" xfId="0" applyFont="1" applyFill="1" applyBorder="1" applyAlignment="1">
      <alignment vertical="center"/>
    </xf>
    <xf numFmtId="0" fontId="14" fillId="2" borderId="5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9" fillId="0" borderId="13" xfId="0" applyFont="1" applyBorder="1" applyAlignment="1">
      <alignment vertical="center"/>
    </xf>
    <xf numFmtId="44" fontId="0" fillId="0" borderId="1" xfId="0" applyNumberFormat="1" applyFill="1" applyBorder="1" applyAlignment="1">
      <alignment vertical="center"/>
    </xf>
    <xf numFmtId="0" fontId="14" fillId="0" borderId="15" xfId="0" applyFont="1" applyBorder="1" applyAlignment="1">
      <alignment horizontal="right" vertical="center"/>
    </xf>
    <xf numFmtId="0" fontId="9" fillId="0" borderId="0" xfId="0" applyFont="1" applyAlignment="1">
      <alignment horizontal="right"/>
    </xf>
    <xf numFmtId="0" fontId="9" fillId="0" borderId="13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44" fontId="0" fillId="0" borderId="0" xfId="0" applyNumberFormat="1" applyBorder="1" applyAlignment="1">
      <alignment vertical="center"/>
    </xf>
    <xf numFmtId="0" fontId="9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14" fillId="0" borderId="0" xfId="0" applyFont="1" applyAlignment="1">
      <alignment horizontal="right"/>
    </xf>
    <xf numFmtId="44" fontId="0" fillId="0" borderId="0" xfId="0" applyNumberFormat="1"/>
    <xf numFmtId="0" fontId="15" fillId="0" borderId="0" xfId="0" applyFont="1" applyAlignment="1">
      <alignment horizontal="right"/>
    </xf>
    <xf numFmtId="9" fontId="13" fillId="0" borderId="0" xfId="2" applyFont="1" applyAlignment="1">
      <alignment horizontal="center" vertical="center"/>
    </xf>
    <xf numFmtId="0" fontId="18" fillId="0" borderId="0" xfId="0" applyFont="1"/>
    <xf numFmtId="0" fontId="18" fillId="0" borderId="0" xfId="0" applyFont="1" applyBorder="1"/>
    <xf numFmtId="44" fontId="3" fillId="0" borderId="0" xfId="1" applyFont="1" applyBorder="1" applyAlignment="1" applyProtection="1">
      <alignment horizontal="center" vertical="center"/>
      <protection hidden="1"/>
    </xf>
    <xf numFmtId="44" fontId="3" fillId="4" borderId="0" xfId="1" applyFont="1" applyFill="1" applyBorder="1" applyAlignment="1" applyProtection="1">
      <alignment horizontal="right" vertical="center" wrapText="1"/>
    </xf>
    <xf numFmtId="44" fontId="0" fillId="0" borderId="0" xfId="1" applyFont="1"/>
    <xf numFmtId="0" fontId="3" fillId="4" borderId="0" xfId="0" applyFont="1" applyFill="1" applyBorder="1" applyAlignment="1" applyProtection="1">
      <alignment horizontal="right" vertical="center" wrapText="1"/>
    </xf>
    <xf numFmtId="0" fontId="9" fillId="0" borderId="0" xfId="3"/>
    <xf numFmtId="44" fontId="8" fillId="0" borderId="0" xfId="1" applyFont="1" applyBorder="1" applyAlignment="1" applyProtection="1">
      <alignment horizontal="center" vertical="center"/>
      <protection hidden="1"/>
    </xf>
    <xf numFmtId="0" fontId="14" fillId="0" borderId="0" xfId="3" applyFont="1" applyFill="1" applyBorder="1" applyAlignment="1">
      <alignment horizontal="center" vertical="center" wrapText="1"/>
    </xf>
    <xf numFmtId="0" fontId="14" fillId="0" borderId="0" xfId="3" applyFont="1" applyAlignment="1">
      <alignment horizontal="center"/>
    </xf>
    <xf numFmtId="44" fontId="13" fillId="0" borderId="1" xfId="5" applyFont="1" applyBorder="1" applyAlignment="1">
      <alignment vertical="center"/>
    </xf>
    <xf numFmtId="44" fontId="1" fillId="0" borderId="1" xfId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44" fontId="2" fillId="0" borderId="0" xfId="1" applyFont="1" applyBorder="1" applyAlignment="1" applyProtection="1">
      <alignment horizontal="center" vertical="center"/>
      <protection hidden="1"/>
    </xf>
    <xf numFmtId="44" fontId="3" fillId="0" borderId="0" xfId="1" applyNumberFormat="1" applyFont="1" applyBorder="1" applyAlignment="1" applyProtection="1">
      <alignment horizontal="center" vertical="center"/>
      <protection hidden="1"/>
    </xf>
    <xf numFmtId="44" fontId="0" fillId="0" borderId="1" xfId="1" applyFont="1" applyFill="1" applyBorder="1" applyAlignment="1">
      <alignment vertical="center"/>
    </xf>
    <xf numFmtId="44" fontId="13" fillId="5" borderId="10" xfId="0" applyNumberFormat="1" applyFont="1" applyFill="1" applyBorder="1" applyAlignment="1">
      <alignment vertical="center"/>
    </xf>
    <xf numFmtId="44" fontId="13" fillId="2" borderId="29" xfId="0" applyNumberFormat="1" applyFont="1" applyFill="1" applyBorder="1" applyAlignment="1">
      <alignment vertical="center"/>
    </xf>
    <xf numFmtId="0" fontId="14" fillId="2" borderId="6" xfId="0" applyFont="1" applyFill="1" applyBorder="1" applyAlignment="1">
      <alignment vertical="center"/>
    </xf>
    <xf numFmtId="0" fontId="9" fillId="0" borderId="32" xfId="0" applyFont="1" applyBorder="1" applyAlignment="1">
      <alignment vertical="center"/>
    </xf>
    <xf numFmtId="44" fontId="0" fillId="0" borderId="7" xfId="0" applyNumberFormat="1" applyFill="1" applyBorder="1" applyAlignment="1">
      <alignment vertical="center"/>
    </xf>
    <xf numFmtId="0" fontId="14" fillId="0" borderId="0" xfId="0" applyFont="1" applyBorder="1" applyAlignment="1">
      <alignment horizontal="right" vertical="center"/>
    </xf>
    <xf numFmtId="44" fontId="28" fillId="0" borderId="17" xfId="0" applyNumberFormat="1" applyFont="1" applyFill="1" applyBorder="1" applyAlignment="1">
      <alignment horizontal="center" vertical="center"/>
    </xf>
    <xf numFmtId="44" fontId="9" fillId="0" borderId="12" xfId="0" applyNumberFormat="1" applyFont="1" applyFill="1" applyBorder="1" applyAlignment="1">
      <alignment horizontal="center" vertical="center"/>
    </xf>
    <xf numFmtId="44" fontId="9" fillId="0" borderId="14" xfId="0" applyNumberFormat="1" applyFont="1" applyFill="1" applyBorder="1" applyAlignment="1">
      <alignment horizontal="center" vertical="center"/>
    </xf>
    <xf numFmtId="0" fontId="0" fillId="0" borderId="0" xfId="0"/>
    <xf numFmtId="0" fontId="14" fillId="2" borderId="26" xfId="0" applyFont="1" applyFill="1" applyBorder="1" applyAlignment="1">
      <alignment vertical="center"/>
    </xf>
    <xf numFmtId="0" fontId="14" fillId="2" borderId="5" xfId="0" applyFont="1" applyFill="1" applyBorder="1" applyAlignment="1">
      <alignment vertical="center"/>
    </xf>
    <xf numFmtId="0" fontId="9" fillId="0" borderId="13" xfId="0" applyFont="1" applyBorder="1" applyAlignment="1">
      <alignment vertical="center" wrapText="1"/>
    </xf>
    <xf numFmtId="0" fontId="0" fillId="0" borderId="3" xfId="0" applyBorder="1"/>
    <xf numFmtId="0" fontId="13" fillId="0" borderId="19" xfId="0" applyFont="1" applyFill="1" applyBorder="1" applyAlignment="1">
      <alignment vertical="center"/>
    </xf>
    <xf numFmtId="44" fontId="13" fillId="3" borderId="19" xfId="0" applyNumberFormat="1" applyFont="1" applyFill="1" applyBorder="1" applyAlignment="1">
      <alignment vertical="center"/>
    </xf>
    <xf numFmtId="0" fontId="9" fillId="0" borderId="31" xfId="0" applyFont="1" applyBorder="1" applyAlignment="1">
      <alignment vertical="center" wrapText="1"/>
    </xf>
    <xf numFmtId="44" fontId="9" fillId="0" borderId="0" xfId="0" applyNumberFormat="1" applyFont="1" applyAlignment="1">
      <alignment horizontal="right"/>
    </xf>
    <xf numFmtId="0" fontId="32" fillId="0" borderId="0" xfId="0" applyFont="1" applyBorder="1" applyAlignment="1" applyProtection="1">
      <protection hidden="1"/>
    </xf>
    <xf numFmtId="0" fontId="14" fillId="0" borderId="15" xfId="0" applyFont="1" applyBorder="1" applyAlignment="1">
      <alignment horizontal="right" vertical="center" wrapText="1"/>
    </xf>
    <xf numFmtId="0" fontId="4" fillId="0" borderId="0" xfId="0" applyFont="1" applyAlignment="1">
      <alignment horizontal="center" vertical="center"/>
    </xf>
    <xf numFmtId="0" fontId="34" fillId="0" borderId="0" xfId="0" applyFont="1" applyAlignment="1" applyProtection="1">
      <alignment wrapText="1"/>
      <protection hidden="1"/>
    </xf>
    <xf numFmtId="44" fontId="34" fillId="0" borderId="0" xfId="1" applyFont="1" applyAlignment="1" applyProtection="1">
      <protection hidden="1"/>
    </xf>
    <xf numFmtId="0" fontId="33" fillId="0" borderId="0" xfId="0" applyFont="1"/>
    <xf numFmtId="0" fontId="33" fillId="0" borderId="0" xfId="0" applyFont="1" applyAlignment="1">
      <alignment horizontal="center" vertical="center"/>
    </xf>
    <xf numFmtId="0" fontId="10" fillId="3" borderId="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44" fontId="9" fillId="0" borderId="0" xfId="0" applyNumberFormat="1" applyFont="1" applyBorder="1" applyAlignment="1">
      <alignment horizontal="center" vertical="center" wrapText="1"/>
    </xf>
    <xf numFmtId="0" fontId="28" fillId="0" borderId="37" xfId="0" applyFont="1" applyBorder="1" applyAlignment="1">
      <alignment horizontal="center" vertical="center" wrapText="1"/>
    </xf>
    <xf numFmtId="0" fontId="28" fillId="0" borderId="38" xfId="0" applyFont="1" applyBorder="1" applyAlignment="1">
      <alignment horizontal="center" vertical="center" wrapText="1"/>
    </xf>
    <xf numFmtId="0" fontId="34" fillId="0" borderId="0" xfId="0" applyFont="1" applyAlignment="1" applyProtection="1">
      <alignment horizontal="center" vertical="center" wrapText="1"/>
      <protection hidden="1"/>
    </xf>
    <xf numFmtId="0" fontId="32" fillId="0" borderId="0" xfId="0" applyFont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 vertical="center"/>
    </xf>
    <xf numFmtId="0" fontId="32" fillId="6" borderId="20" xfId="1" applyNumberFormat="1" applyFont="1" applyFill="1" applyBorder="1" applyAlignment="1" applyProtection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34" fillId="0" borderId="0" xfId="0" applyFont="1" applyAlignment="1" applyProtection="1">
      <alignment vertical="center" wrapText="1"/>
      <protection hidden="1"/>
    </xf>
    <xf numFmtId="0" fontId="32" fillId="0" borderId="0" xfId="0" applyFont="1" applyBorder="1" applyAlignment="1" applyProtection="1">
      <alignment vertical="center" wrapText="1"/>
      <protection hidden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34" fillId="0" borderId="0" xfId="0" applyFont="1" applyAlignment="1" applyProtection="1">
      <alignment horizontal="center" vertical="center"/>
      <protection hidden="1"/>
    </xf>
    <xf numFmtId="0" fontId="32" fillId="0" borderId="0" xfId="0" applyFont="1" applyBorder="1" applyAlignment="1" applyProtection="1">
      <alignment horizontal="center" vertical="center" wrapText="1"/>
      <protection hidden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4" fontId="0" fillId="0" borderId="1" xfId="1" applyFont="1" applyBorder="1" applyAlignment="1">
      <alignment vertical="center"/>
    </xf>
    <xf numFmtId="1" fontId="34" fillId="0" borderId="0" xfId="0" applyNumberFormat="1" applyFont="1" applyAlignment="1" applyProtection="1">
      <alignment horizontal="center" vertical="center" wrapText="1"/>
      <protection hidden="1"/>
    </xf>
    <xf numFmtId="1" fontId="32" fillId="0" borderId="0" xfId="0" applyNumberFormat="1" applyFont="1" applyBorder="1" applyAlignment="1" applyProtection="1">
      <alignment horizontal="center" vertical="center" wrapText="1"/>
      <protection hidden="1"/>
    </xf>
    <xf numFmtId="1" fontId="0" fillId="0" borderId="1" xfId="0" applyNumberFormat="1" applyBorder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0" fontId="2" fillId="2" borderId="16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>
      <alignment vertical="center" wrapText="1"/>
    </xf>
    <xf numFmtId="0" fontId="0" fillId="2" borderId="2" xfId="0" applyFill="1" applyBorder="1" applyAlignment="1">
      <alignment horizontal="center" vertical="center" wrapText="1"/>
    </xf>
    <xf numFmtId="1" fontId="0" fillId="2" borderId="2" xfId="0" applyNumberFormat="1" applyFill="1" applyBorder="1" applyAlignment="1">
      <alignment horizontal="center" vertical="center" wrapText="1"/>
    </xf>
    <xf numFmtId="0" fontId="0" fillId="2" borderId="2" xfId="0" applyFill="1" applyBorder="1"/>
    <xf numFmtId="0" fontId="0" fillId="2" borderId="3" xfId="0" applyFill="1" applyBorder="1"/>
    <xf numFmtId="0" fontId="0" fillId="0" borderId="3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7" xfId="0" applyBorder="1"/>
    <xf numFmtId="0" fontId="0" fillId="0" borderId="7" xfId="0" applyBorder="1" applyAlignment="1">
      <alignment vertical="center" wrapText="1"/>
    </xf>
    <xf numFmtId="0" fontId="0" fillId="0" borderId="7" xfId="0" applyBorder="1" applyAlignment="1">
      <alignment horizontal="center" vertical="center" wrapText="1"/>
    </xf>
    <xf numFmtId="1" fontId="0" fillId="0" borderId="7" xfId="0" applyNumberFormat="1" applyBorder="1" applyAlignment="1">
      <alignment horizontal="center" vertical="center" wrapText="1"/>
    </xf>
    <xf numFmtId="44" fontId="0" fillId="0" borderId="7" xfId="1" applyFont="1" applyBorder="1" applyAlignment="1">
      <alignment vertical="center"/>
    </xf>
    <xf numFmtId="44" fontId="0" fillId="0" borderId="8" xfId="1" applyFont="1" applyBorder="1" applyAlignment="1">
      <alignment vertical="center"/>
    </xf>
    <xf numFmtId="0" fontId="0" fillId="0" borderId="13" xfId="0" applyBorder="1" applyAlignment="1">
      <alignment horizontal="center" vertical="center" wrapText="1"/>
    </xf>
    <xf numFmtId="44" fontId="0" fillId="0" borderId="12" xfId="1" applyFont="1" applyBorder="1" applyAlignment="1">
      <alignment vertical="center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/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wrapText="1"/>
    </xf>
    <xf numFmtId="44" fontId="0" fillId="0" borderId="10" xfId="1" applyFont="1" applyBorder="1" applyAlignment="1">
      <alignment vertical="center"/>
    </xf>
    <xf numFmtId="44" fontId="0" fillId="0" borderId="11" xfId="1" applyFont="1" applyBorder="1" applyAlignment="1">
      <alignment vertical="center"/>
    </xf>
    <xf numFmtId="44" fontId="2" fillId="6" borderId="23" xfId="1" applyFont="1" applyFill="1" applyBorder="1" applyAlignment="1">
      <alignment vertical="center"/>
    </xf>
    <xf numFmtId="44" fontId="2" fillId="6" borderId="24" xfId="1" applyFont="1" applyFill="1" applyBorder="1" applyAlignment="1">
      <alignment vertical="center"/>
    </xf>
    <xf numFmtId="44" fontId="2" fillId="6" borderId="25" xfId="1" applyFont="1" applyFill="1" applyBorder="1" applyAlignment="1">
      <alignment vertical="center"/>
    </xf>
    <xf numFmtId="0" fontId="24" fillId="3" borderId="16" xfId="0" applyFont="1" applyFill="1" applyBorder="1" applyAlignment="1">
      <alignment horizontal="left" vertical="center"/>
    </xf>
    <xf numFmtId="0" fontId="32" fillId="3" borderId="2" xfId="0" applyFont="1" applyFill="1" applyBorder="1" applyAlignment="1" applyProtection="1">
      <alignment horizontal="center" vertical="center" wrapText="1"/>
    </xf>
    <xf numFmtId="1" fontId="32" fillId="3" borderId="2" xfId="0" applyNumberFormat="1" applyFont="1" applyFill="1" applyBorder="1" applyAlignment="1" applyProtection="1">
      <alignment horizontal="center" vertical="center" wrapText="1"/>
    </xf>
    <xf numFmtId="0" fontId="32" fillId="3" borderId="2" xfId="1" applyNumberFormat="1" applyFont="1" applyFill="1" applyBorder="1" applyAlignment="1" applyProtection="1">
      <alignment horizontal="center" vertical="center" wrapText="1"/>
    </xf>
    <xf numFmtId="0" fontId="32" fillId="3" borderId="3" xfId="1" applyNumberFormat="1" applyFont="1" applyFill="1" applyBorder="1" applyAlignment="1" applyProtection="1">
      <alignment horizontal="center" vertical="center" wrapText="1"/>
    </xf>
    <xf numFmtId="0" fontId="35" fillId="0" borderId="0" xfId="0" applyFont="1" applyAlignment="1">
      <alignment horizontal="right" vertical="center"/>
    </xf>
    <xf numFmtId="44" fontId="35" fillId="5" borderId="23" xfId="1" applyFont="1" applyFill="1" applyBorder="1" applyAlignment="1">
      <alignment vertical="center"/>
    </xf>
    <xf numFmtId="44" fontId="35" fillId="5" borderId="24" xfId="1" applyFont="1" applyFill="1" applyBorder="1" applyAlignment="1">
      <alignment vertical="center"/>
    </xf>
    <xf numFmtId="44" fontId="35" fillId="5" borderId="25" xfId="1" applyFont="1" applyFill="1" applyBorder="1" applyAlignment="1">
      <alignment vertical="center"/>
    </xf>
    <xf numFmtId="44" fontId="2" fillId="6" borderId="36" xfId="1" applyFont="1" applyFill="1" applyBorder="1" applyAlignment="1">
      <alignment vertical="center"/>
    </xf>
    <xf numFmtId="44" fontId="2" fillId="6" borderId="33" xfId="1" applyFont="1" applyFill="1" applyBorder="1" applyAlignment="1">
      <alignment vertical="center"/>
    </xf>
    <xf numFmtId="44" fontId="2" fillId="6" borderId="35" xfId="1" applyFont="1" applyFill="1" applyBorder="1" applyAlignment="1">
      <alignment vertical="center"/>
    </xf>
    <xf numFmtId="0" fontId="0" fillId="0" borderId="36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33" xfId="0" applyBorder="1"/>
    <xf numFmtId="0" fontId="0" fillId="0" borderId="33" xfId="0" applyBorder="1" applyAlignment="1">
      <alignment vertical="center" wrapText="1"/>
    </xf>
    <xf numFmtId="0" fontId="0" fillId="0" borderId="33" xfId="0" applyBorder="1" applyAlignment="1">
      <alignment horizontal="center" vertical="center" wrapText="1"/>
    </xf>
    <xf numFmtId="1" fontId="0" fillId="0" borderId="33" xfId="0" applyNumberFormat="1" applyBorder="1" applyAlignment="1">
      <alignment horizontal="center" vertical="center" wrapText="1"/>
    </xf>
    <xf numFmtId="44" fontId="0" fillId="0" borderId="4" xfId="1" applyFont="1" applyBorder="1" applyAlignment="1">
      <alignment vertical="center"/>
    </xf>
    <xf numFmtId="44" fontId="0" fillId="0" borderId="18" xfId="1" applyFont="1" applyBorder="1" applyAlignment="1">
      <alignment vertical="center"/>
    </xf>
    <xf numFmtId="44" fontId="2" fillId="6" borderId="34" xfId="1" applyFont="1" applyFill="1" applyBorder="1" applyAlignment="1">
      <alignment vertical="center"/>
    </xf>
    <xf numFmtId="44" fontId="2" fillId="6" borderId="4" xfId="1" applyFont="1" applyFill="1" applyBorder="1" applyAlignment="1">
      <alignment vertical="center"/>
    </xf>
    <xf numFmtId="44" fontId="2" fillId="6" borderId="18" xfId="1" applyFont="1" applyFill="1" applyBorder="1" applyAlignment="1">
      <alignment vertical="center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24" xfId="0" applyBorder="1"/>
    <xf numFmtId="0" fontId="0" fillId="0" borderId="24" xfId="0" applyBorder="1" applyAlignment="1">
      <alignment vertical="center" wrapText="1"/>
    </xf>
    <xf numFmtId="0" fontId="0" fillId="0" borderId="24" xfId="0" applyBorder="1" applyAlignment="1">
      <alignment horizontal="center" vertical="center" wrapText="1"/>
    </xf>
    <xf numFmtId="1" fontId="0" fillId="0" borderId="24" xfId="0" applyNumberFormat="1" applyBorder="1" applyAlignment="1">
      <alignment horizontal="center" vertical="center" wrapText="1"/>
    </xf>
    <xf numFmtId="44" fontId="0" fillId="0" borderId="24" xfId="1" applyFont="1" applyBorder="1" applyAlignment="1">
      <alignment vertical="center"/>
    </xf>
    <xf numFmtId="44" fontId="0" fillId="0" borderId="25" xfId="1" applyFont="1" applyBorder="1" applyAlignment="1">
      <alignment vertical="center"/>
    </xf>
    <xf numFmtId="164" fontId="21" fillId="0" borderId="0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13" fillId="0" borderId="20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44" fontId="7" fillId="0" borderId="27" xfId="0" applyNumberFormat="1" applyFont="1" applyBorder="1" applyAlignment="1">
      <alignment horizontal="center" vertical="center" wrapText="1"/>
    </xf>
    <xf numFmtId="44" fontId="7" fillId="0" borderId="28" xfId="0" applyNumberFormat="1" applyFont="1" applyBorder="1" applyAlignment="1">
      <alignment horizontal="center" vertical="center" wrapText="1"/>
    </xf>
    <xf numFmtId="44" fontId="7" fillId="0" borderId="30" xfId="0" applyNumberFormat="1" applyFont="1" applyBorder="1" applyAlignment="1">
      <alignment horizontal="center" vertical="center" wrapText="1"/>
    </xf>
    <xf numFmtId="0" fontId="28" fillId="0" borderId="17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44" fontId="7" fillId="0" borderId="20" xfId="0" applyNumberFormat="1" applyFont="1" applyBorder="1" applyAlignment="1">
      <alignment horizontal="center" vertical="center" wrapText="1"/>
    </xf>
    <xf numFmtId="44" fontId="7" fillId="0" borderId="21" xfId="0" applyNumberFormat="1" applyFont="1" applyBorder="1" applyAlignment="1">
      <alignment horizontal="center" vertical="center" wrapText="1"/>
    </xf>
    <xf numFmtId="44" fontId="7" fillId="0" borderId="22" xfId="0" applyNumberFormat="1" applyFont="1" applyBorder="1" applyAlignment="1">
      <alignment horizontal="center" vertical="center" wrapText="1"/>
    </xf>
    <xf numFmtId="0" fontId="32" fillId="6" borderId="20" xfId="0" applyFont="1" applyFill="1" applyBorder="1" applyAlignment="1" applyProtection="1">
      <alignment horizontal="center" vertical="center" wrapText="1"/>
    </xf>
    <xf numFmtId="0" fontId="32" fillId="6" borderId="21" xfId="0" applyFont="1" applyFill="1" applyBorder="1" applyAlignment="1" applyProtection="1">
      <alignment horizontal="center" vertical="center" wrapText="1"/>
    </xf>
    <xf numFmtId="0" fontId="29" fillId="0" borderId="0" xfId="0" applyFont="1" applyAlignment="1" applyProtection="1">
      <alignment horizontal="center" vertical="center"/>
      <protection hidden="1"/>
    </xf>
    <xf numFmtId="0" fontId="31" fillId="0" borderId="0" xfId="0" applyFont="1" applyAlignment="1" applyProtection="1">
      <alignment horizontal="center" vertical="center"/>
      <protection hidden="1"/>
    </xf>
    <xf numFmtId="0" fontId="30" fillId="0" borderId="0" xfId="0" applyFont="1" applyAlignment="1" applyProtection="1">
      <alignment horizontal="center" vertical="center"/>
      <protection hidden="1"/>
    </xf>
    <xf numFmtId="0" fontId="32" fillId="6" borderId="19" xfId="0" applyFont="1" applyFill="1" applyBorder="1" applyAlignment="1" applyProtection="1">
      <alignment horizontal="center" vertical="center" wrapText="1"/>
    </xf>
    <xf numFmtId="0" fontId="32" fillId="6" borderId="19" xfId="1" applyNumberFormat="1" applyFont="1" applyFill="1" applyBorder="1" applyAlignment="1" applyProtection="1">
      <alignment horizontal="center" vertical="center" wrapText="1"/>
    </xf>
    <xf numFmtId="0" fontId="32" fillId="6" borderId="20" xfId="1" applyNumberFormat="1" applyFont="1" applyFill="1" applyBorder="1" applyAlignment="1" applyProtection="1">
      <alignment horizontal="center" vertical="center" wrapText="1"/>
    </xf>
    <xf numFmtId="1" fontId="32" fillId="6" borderId="19" xfId="0" applyNumberFormat="1" applyFont="1" applyFill="1" applyBorder="1" applyAlignment="1" applyProtection="1">
      <alignment horizontal="center" vertical="center" wrapText="1"/>
    </xf>
    <xf numFmtId="1" fontId="32" fillId="6" borderId="20" xfId="0" applyNumberFormat="1" applyFont="1" applyFill="1" applyBorder="1" applyAlignment="1" applyProtection="1">
      <alignment horizontal="center" vertical="center" wrapText="1"/>
    </xf>
  </cellXfs>
  <cellStyles count="38">
    <cellStyle name="Euro" xfId="4"/>
    <cellStyle name="Millares 2" xfId="11"/>
    <cellStyle name="Millares 2 2" xfId="36"/>
    <cellStyle name="Millares 2 3" xfId="30"/>
    <cellStyle name="Millares 3" xfId="7"/>
    <cellStyle name="Millares 3 2" xfId="35"/>
    <cellStyle name="Millares 3 3" xfId="29"/>
    <cellStyle name="Millares 4" xfId="33"/>
    <cellStyle name="Millares 5" xfId="27"/>
    <cellStyle name="Moneda" xfId="1" builtinId="4"/>
    <cellStyle name="Moneda 2" xfId="25"/>
    <cellStyle name="Moneda 2 2" xfId="37"/>
    <cellStyle name="Moneda 2 3" xfId="31"/>
    <cellStyle name="Moneda 3" xfId="5"/>
    <cellStyle name="Moneda 3 2" xfId="34"/>
    <cellStyle name="Moneda 3 3" xfId="28"/>
    <cellStyle name="Moneda 4" xfId="32"/>
    <cellStyle name="Moneda 5" xfId="26"/>
    <cellStyle name="Normal" xfId="0" builtinId="0"/>
    <cellStyle name="Normal 2" xfId="6"/>
    <cellStyle name="Normal 2 101" xfId="12"/>
    <cellStyle name="Normal 2 102" xfId="13"/>
    <cellStyle name="Normal 2 103" xfId="14"/>
    <cellStyle name="Normal 2 104" xfId="15"/>
    <cellStyle name="Normal 2 105" xfId="16"/>
    <cellStyle name="Normal 2 106" xfId="17"/>
    <cellStyle name="Normal 2 107" xfId="18"/>
    <cellStyle name="Normal 2 108" xfId="19"/>
    <cellStyle name="Normal 2 109" xfId="20"/>
    <cellStyle name="Normal 2 110" xfId="21"/>
    <cellStyle name="Normal 2 111" xfId="22"/>
    <cellStyle name="Normal 2 2" xfId="23"/>
    <cellStyle name="Normal 2 3" xfId="10"/>
    <cellStyle name="Normal 3" xfId="24"/>
    <cellStyle name="Normal 4" xfId="9"/>
    <cellStyle name="Normal 5" xfId="3"/>
    <cellStyle name="Porcentaje" xfId="2" builtinId="5"/>
    <cellStyle name="Porcentaje 2" xfId="8"/>
  </cellStyles>
  <dxfs count="0"/>
  <tableStyles count="0" defaultTableStyle="TableStyleMedium2" defaultPivotStyle="PivotStyleLight16"/>
  <colors>
    <mruColors>
      <color rgb="FF00FFFF"/>
      <color rgb="FFFF99FF"/>
      <color rgb="FFFF00FF"/>
      <color rgb="FFFF0066"/>
      <color rgb="FF00FF99"/>
      <color rgb="FF66FFCC"/>
      <color rgb="FF66FF99"/>
      <color rgb="FFFFFF66"/>
      <color rgb="FF00FF00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127000</xdr:colOff>
      <xdr:row>16</xdr:row>
      <xdr:rowOff>612776</xdr:rowOff>
    </xdr:from>
    <xdr:to>
      <xdr:col>18</xdr:col>
      <xdr:colOff>762000</xdr:colOff>
      <xdr:row>23</xdr:row>
      <xdr:rowOff>63501</xdr:rowOff>
    </xdr:to>
    <xdr:pic>
      <xdr:nvPicPr>
        <xdr:cNvPr id="2" name="Imagen 7" descr="C:\Users\Jairo\Pictures\logos\cintillo-institucional-2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7693026"/>
          <a:ext cx="16462375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95250</xdr:colOff>
      <xdr:row>0</xdr:row>
      <xdr:rowOff>85724</xdr:rowOff>
    </xdr:from>
    <xdr:to>
      <xdr:col>2</xdr:col>
      <xdr:colOff>1038225</xdr:colOff>
      <xdr:row>4</xdr:row>
      <xdr:rowOff>70254</xdr:rowOff>
    </xdr:to>
    <xdr:pic>
      <xdr:nvPicPr>
        <xdr:cNvPr id="2" name="1 Imagen" descr="escudozi_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85724"/>
          <a:ext cx="942975" cy="1032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550333</xdr:colOff>
      <xdr:row>0</xdr:row>
      <xdr:rowOff>161924</xdr:rowOff>
    </xdr:from>
    <xdr:to>
      <xdr:col>12</xdr:col>
      <xdr:colOff>895350</xdr:colOff>
      <xdr:row>4</xdr:row>
      <xdr:rowOff>19049</xdr:rowOff>
    </xdr:to>
    <xdr:pic>
      <xdr:nvPicPr>
        <xdr:cNvPr id="3" name="2 Imagen" descr="logo_ayuntamient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89" t="6410" r="3851" b="13248"/>
        <a:stretch>
          <a:fillRect/>
        </a:stretch>
      </xdr:blipFill>
      <xdr:spPr bwMode="auto">
        <a:xfrm>
          <a:off x="12932833" y="161924"/>
          <a:ext cx="1646767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80918</xdr:colOff>
      <xdr:row>0</xdr:row>
      <xdr:rowOff>57151</xdr:rowOff>
    </xdr:from>
    <xdr:to>
      <xdr:col>1</xdr:col>
      <xdr:colOff>219076</xdr:colOff>
      <xdr:row>4</xdr:row>
      <xdr:rowOff>154016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18" y="57151"/>
          <a:ext cx="1071608" cy="1363690"/>
        </a:xfrm>
        <a:prstGeom prst="rect">
          <a:avLst/>
        </a:prstGeom>
      </xdr:spPr>
    </xdr:pic>
    <xdr:clientData/>
  </xdr:twoCellAnchor>
  <xdr:twoCellAnchor editAs="oneCell">
    <xdr:from>
      <xdr:col>21</xdr:col>
      <xdr:colOff>174710</xdr:colOff>
      <xdr:row>0</xdr:row>
      <xdr:rowOff>43656</xdr:rowOff>
    </xdr:from>
    <xdr:to>
      <xdr:col>23</xdr:col>
      <xdr:colOff>19626</xdr:colOff>
      <xdr:row>4</xdr:row>
      <xdr:rowOff>180975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0291510" y="43656"/>
          <a:ext cx="2283316" cy="14041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2:S29"/>
  <sheetViews>
    <sheetView view="pageBreakPreview" topLeftCell="A10" zoomScale="90" zoomScaleSheetLayoutView="90" workbookViewId="0">
      <selection activeCell="H31" sqref="H31"/>
    </sheetView>
  </sheetViews>
  <sheetFormatPr baseColWidth="10" defaultRowHeight="15.75"/>
  <cols>
    <col min="10" max="10" width="20.625" bestFit="1" customWidth="1"/>
    <col min="17" max="17" width="10.125" customWidth="1"/>
    <col min="18" max="18" width="11.125" customWidth="1"/>
    <col min="266" max="266" width="20.625" bestFit="1" customWidth="1"/>
    <col min="273" max="273" width="10.125" customWidth="1"/>
    <col min="274" max="274" width="11.125" customWidth="1"/>
    <col min="522" max="522" width="20.625" bestFit="1" customWidth="1"/>
    <col min="529" max="529" width="10.125" customWidth="1"/>
    <col min="530" max="530" width="11.125" customWidth="1"/>
    <col min="778" max="778" width="20.625" bestFit="1" customWidth="1"/>
    <col min="785" max="785" width="10.125" customWidth="1"/>
    <col min="786" max="786" width="11.125" customWidth="1"/>
    <col min="1034" max="1034" width="20.625" bestFit="1" customWidth="1"/>
    <col min="1041" max="1041" width="10.125" customWidth="1"/>
    <col min="1042" max="1042" width="11.125" customWidth="1"/>
    <col min="1290" max="1290" width="20.625" bestFit="1" customWidth="1"/>
    <col min="1297" max="1297" width="10.125" customWidth="1"/>
    <col min="1298" max="1298" width="11.125" customWidth="1"/>
    <col min="1546" max="1546" width="20.625" bestFit="1" customWidth="1"/>
    <col min="1553" max="1553" width="10.125" customWidth="1"/>
    <col min="1554" max="1554" width="11.125" customWidth="1"/>
    <col min="1802" max="1802" width="20.625" bestFit="1" customWidth="1"/>
    <col min="1809" max="1809" width="10.125" customWidth="1"/>
    <col min="1810" max="1810" width="11.125" customWidth="1"/>
    <col min="2058" max="2058" width="20.625" bestFit="1" customWidth="1"/>
    <col min="2065" max="2065" width="10.125" customWidth="1"/>
    <col min="2066" max="2066" width="11.125" customWidth="1"/>
    <col min="2314" max="2314" width="20.625" bestFit="1" customWidth="1"/>
    <col min="2321" max="2321" width="10.125" customWidth="1"/>
    <col min="2322" max="2322" width="11.125" customWidth="1"/>
    <col min="2570" max="2570" width="20.625" bestFit="1" customWidth="1"/>
    <col min="2577" max="2577" width="10.125" customWidth="1"/>
    <col min="2578" max="2578" width="11.125" customWidth="1"/>
    <col min="2826" max="2826" width="20.625" bestFit="1" customWidth="1"/>
    <col min="2833" max="2833" width="10.125" customWidth="1"/>
    <col min="2834" max="2834" width="11.125" customWidth="1"/>
    <col min="3082" max="3082" width="20.625" bestFit="1" customWidth="1"/>
    <col min="3089" max="3089" width="10.125" customWidth="1"/>
    <col min="3090" max="3090" width="11.125" customWidth="1"/>
    <col min="3338" max="3338" width="20.625" bestFit="1" customWidth="1"/>
    <col min="3345" max="3345" width="10.125" customWidth="1"/>
    <col min="3346" max="3346" width="11.125" customWidth="1"/>
    <col min="3594" max="3594" width="20.625" bestFit="1" customWidth="1"/>
    <col min="3601" max="3601" width="10.125" customWidth="1"/>
    <col min="3602" max="3602" width="11.125" customWidth="1"/>
    <col min="3850" max="3850" width="20.625" bestFit="1" customWidth="1"/>
    <col min="3857" max="3857" width="10.125" customWidth="1"/>
    <col min="3858" max="3858" width="11.125" customWidth="1"/>
    <col min="4106" max="4106" width="20.625" bestFit="1" customWidth="1"/>
    <col min="4113" max="4113" width="10.125" customWidth="1"/>
    <col min="4114" max="4114" width="11.125" customWidth="1"/>
    <col min="4362" max="4362" width="20.625" bestFit="1" customWidth="1"/>
    <col min="4369" max="4369" width="10.125" customWidth="1"/>
    <col min="4370" max="4370" width="11.125" customWidth="1"/>
    <col min="4618" max="4618" width="20.625" bestFit="1" customWidth="1"/>
    <col min="4625" max="4625" width="10.125" customWidth="1"/>
    <col min="4626" max="4626" width="11.125" customWidth="1"/>
    <col min="4874" max="4874" width="20.625" bestFit="1" customWidth="1"/>
    <col min="4881" max="4881" width="10.125" customWidth="1"/>
    <col min="4882" max="4882" width="11.125" customWidth="1"/>
    <col min="5130" max="5130" width="20.625" bestFit="1" customWidth="1"/>
    <col min="5137" max="5137" width="10.125" customWidth="1"/>
    <col min="5138" max="5138" width="11.125" customWidth="1"/>
    <col min="5386" max="5386" width="20.625" bestFit="1" customWidth="1"/>
    <col min="5393" max="5393" width="10.125" customWidth="1"/>
    <col min="5394" max="5394" width="11.125" customWidth="1"/>
    <col min="5642" max="5642" width="20.625" bestFit="1" customWidth="1"/>
    <col min="5649" max="5649" width="10.125" customWidth="1"/>
    <col min="5650" max="5650" width="11.125" customWidth="1"/>
    <col min="5898" max="5898" width="20.625" bestFit="1" customWidth="1"/>
    <col min="5905" max="5905" width="10.125" customWidth="1"/>
    <col min="5906" max="5906" width="11.125" customWidth="1"/>
    <col min="6154" max="6154" width="20.625" bestFit="1" customWidth="1"/>
    <col min="6161" max="6161" width="10.125" customWidth="1"/>
    <col min="6162" max="6162" width="11.125" customWidth="1"/>
    <col min="6410" max="6410" width="20.625" bestFit="1" customWidth="1"/>
    <col min="6417" max="6417" width="10.125" customWidth="1"/>
    <col min="6418" max="6418" width="11.125" customWidth="1"/>
    <col min="6666" max="6666" width="20.625" bestFit="1" customWidth="1"/>
    <col min="6673" max="6673" width="10.125" customWidth="1"/>
    <col min="6674" max="6674" width="11.125" customWidth="1"/>
    <col min="6922" max="6922" width="20.625" bestFit="1" customWidth="1"/>
    <col min="6929" max="6929" width="10.125" customWidth="1"/>
    <col min="6930" max="6930" width="11.125" customWidth="1"/>
    <col min="7178" max="7178" width="20.625" bestFit="1" customWidth="1"/>
    <col min="7185" max="7185" width="10.125" customWidth="1"/>
    <col min="7186" max="7186" width="11.125" customWidth="1"/>
    <col min="7434" max="7434" width="20.625" bestFit="1" customWidth="1"/>
    <col min="7441" max="7441" width="10.125" customWidth="1"/>
    <col min="7442" max="7442" width="11.125" customWidth="1"/>
    <col min="7690" max="7690" width="20.625" bestFit="1" customWidth="1"/>
    <col min="7697" max="7697" width="10.125" customWidth="1"/>
    <col min="7698" max="7698" width="11.125" customWidth="1"/>
    <col min="7946" max="7946" width="20.625" bestFit="1" customWidth="1"/>
    <col min="7953" max="7953" width="10.125" customWidth="1"/>
    <col min="7954" max="7954" width="11.125" customWidth="1"/>
    <col min="8202" max="8202" width="20.625" bestFit="1" customWidth="1"/>
    <col min="8209" max="8209" width="10.125" customWidth="1"/>
    <col min="8210" max="8210" width="11.125" customWidth="1"/>
    <col min="8458" max="8458" width="20.625" bestFit="1" customWidth="1"/>
    <col min="8465" max="8465" width="10.125" customWidth="1"/>
    <col min="8466" max="8466" width="11.125" customWidth="1"/>
    <col min="8714" max="8714" width="20.625" bestFit="1" customWidth="1"/>
    <col min="8721" max="8721" width="10.125" customWidth="1"/>
    <col min="8722" max="8722" width="11.125" customWidth="1"/>
    <col min="8970" max="8970" width="20.625" bestFit="1" customWidth="1"/>
    <col min="8977" max="8977" width="10.125" customWidth="1"/>
    <col min="8978" max="8978" width="11.125" customWidth="1"/>
    <col min="9226" max="9226" width="20.625" bestFit="1" customWidth="1"/>
    <col min="9233" max="9233" width="10.125" customWidth="1"/>
    <col min="9234" max="9234" width="11.125" customWidth="1"/>
    <col min="9482" max="9482" width="20.625" bestFit="1" customWidth="1"/>
    <col min="9489" max="9489" width="10.125" customWidth="1"/>
    <col min="9490" max="9490" width="11.125" customWidth="1"/>
    <col min="9738" max="9738" width="20.625" bestFit="1" customWidth="1"/>
    <col min="9745" max="9745" width="10.125" customWidth="1"/>
    <col min="9746" max="9746" width="11.125" customWidth="1"/>
    <col min="9994" max="9994" width="20.625" bestFit="1" customWidth="1"/>
    <col min="10001" max="10001" width="10.125" customWidth="1"/>
    <col min="10002" max="10002" width="11.125" customWidth="1"/>
    <col min="10250" max="10250" width="20.625" bestFit="1" customWidth="1"/>
    <col min="10257" max="10257" width="10.125" customWidth="1"/>
    <col min="10258" max="10258" width="11.125" customWidth="1"/>
    <col min="10506" max="10506" width="20.625" bestFit="1" customWidth="1"/>
    <col min="10513" max="10513" width="10.125" customWidth="1"/>
    <col min="10514" max="10514" width="11.125" customWidth="1"/>
    <col min="10762" max="10762" width="20.625" bestFit="1" customWidth="1"/>
    <col min="10769" max="10769" width="10.125" customWidth="1"/>
    <col min="10770" max="10770" width="11.125" customWidth="1"/>
    <col min="11018" max="11018" width="20.625" bestFit="1" customWidth="1"/>
    <col min="11025" max="11025" width="10.125" customWidth="1"/>
    <col min="11026" max="11026" width="11.125" customWidth="1"/>
    <col min="11274" max="11274" width="20.625" bestFit="1" customWidth="1"/>
    <col min="11281" max="11281" width="10.125" customWidth="1"/>
    <col min="11282" max="11282" width="11.125" customWidth="1"/>
    <col min="11530" max="11530" width="20.625" bestFit="1" customWidth="1"/>
    <col min="11537" max="11537" width="10.125" customWidth="1"/>
    <col min="11538" max="11538" width="11.125" customWidth="1"/>
    <col min="11786" max="11786" width="20.625" bestFit="1" customWidth="1"/>
    <col min="11793" max="11793" width="10.125" customWidth="1"/>
    <col min="11794" max="11794" width="11.125" customWidth="1"/>
    <col min="12042" max="12042" width="20.625" bestFit="1" customWidth="1"/>
    <col min="12049" max="12049" width="10.125" customWidth="1"/>
    <col min="12050" max="12050" width="11.125" customWidth="1"/>
    <col min="12298" max="12298" width="20.625" bestFit="1" customWidth="1"/>
    <col min="12305" max="12305" width="10.125" customWidth="1"/>
    <col min="12306" max="12306" width="11.125" customWidth="1"/>
    <col min="12554" max="12554" width="20.625" bestFit="1" customWidth="1"/>
    <col min="12561" max="12561" width="10.125" customWidth="1"/>
    <col min="12562" max="12562" width="11.125" customWidth="1"/>
    <col min="12810" max="12810" width="20.625" bestFit="1" customWidth="1"/>
    <col min="12817" max="12817" width="10.125" customWidth="1"/>
    <col min="12818" max="12818" width="11.125" customWidth="1"/>
    <col min="13066" max="13066" width="20.625" bestFit="1" customWidth="1"/>
    <col min="13073" max="13073" width="10.125" customWidth="1"/>
    <col min="13074" max="13074" width="11.125" customWidth="1"/>
    <col min="13322" max="13322" width="20.625" bestFit="1" customWidth="1"/>
    <col min="13329" max="13329" width="10.125" customWidth="1"/>
    <col min="13330" max="13330" width="11.125" customWidth="1"/>
    <col min="13578" max="13578" width="20.625" bestFit="1" customWidth="1"/>
    <col min="13585" max="13585" width="10.125" customWidth="1"/>
    <col min="13586" max="13586" width="11.125" customWidth="1"/>
    <col min="13834" max="13834" width="20.625" bestFit="1" customWidth="1"/>
    <col min="13841" max="13841" width="10.125" customWidth="1"/>
    <col min="13842" max="13842" width="11.125" customWidth="1"/>
    <col min="14090" max="14090" width="20.625" bestFit="1" customWidth="1"/>
    <col min="14097" max="14097" width="10.125" customWidth="1"/>
    <col min="14098" max="14098" width="11.125" customWidth="1"/>
    <col min="14346" max="14346" width="20.625" bestFit="1" customWidth="1"/>
    <col min="14353" max="14353" width="10.125" customWidth="1"/>
    <col min="14354" max="14354" width="11.125" customWidth="1"/>
    <col min="14602" max="14602" width="20.625" bestFit="1" customWidth="1"/>
    <col min="14609" max="14609" width="10.125" customWidth="1"/>
    <col min="14610" max="14610" width="11.125" customWidth="1"/>
    <col min="14858" max="14858" width="20.625" bestFit="1" customWidth="1"/>
    <col min="14865" max="14865" width="10.125" customWidth="1"/>
    <col min="14866" max="14866" width="11.125" customWidth="1"/>
    <col min="15114" max="15114" width="20.625" bestFit="1" customWidth="1"/>
    <col min="15121" max="15121" width="10.125" customWidth="1"/>
    <col min="15122" max="15122" width="11.125" customWidth="1"/>
    <col min="15370" max="15370" width="20.625" bestFit="1" customWidth="1"/>
    <col min="15377" max="15377" width="10.125" customWidth="1"/>
    <col min="15378" max="15378" width="11.125" customWidth="1"/>
    <col min="15626" max="15626" width="20.625" bestFit="1" customWidth="1"/>
    <col min="15633" max="15633" width="10.125" customWidth="1"/>
    <col min="15634" max="15634" width="11.125" customWidth="1"/>
    <col min="15882" max="15882" width="20.625" bestFit="1" customWidth="1"/>
    <col min="15889" max="15889" width="10.125" customWidth="1"/>
    <col min="15890" max="15890" width="11.125" customWidth="1"/>
    <col min="16138" max="16138" width="20.625" bestFit="1" customWidth="1"/>
    <col min="16145" max="16145" width="10.125" customWidth="1"/>
    <col min="16146" max="16146" width="11.125" customWidth="1"/>
  </cols>
  <sheetData>
    <row r="2" spans="1:19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S3" s="3"/>
    </row>
    <row r="4" spans="1:19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36.75">
      <c r="A5" s="154" t="s">
        <v>52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</row>
    <row r="6" spans="1:19" ht="51.75" customHeight="1">
      <c r="A6" s="155" t="s">
        <v>89</v>
      </c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</row>
    <row r="7" spans="1:19" ht="66.75" customHeight="1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</row>
    <row r="8" spans="1:19" ht="55.5">
      <c r="A8" s="156" t="s">
        <v>270</v>
      </c>
      <c r="B8" s="156"/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</row>
    <row r="9" spans="1:19" ht="45.75" customHeight="1">
      <c r="A9" s="157"/>
      <c r="B9" s="157"/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</row>
    <row r="10" spans="1:19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</row>
    <row r="11" spans="1:19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</row>
    <row r="12" spans="1:19" ht="47.25">
      <c r="A12" s="158" t="s">
        <v>53</v>
      </c>
      <c r="B12" s="158"/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</row>
    <row r="13" spans="1:19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</row>
    <row r="14" spans="1:19" ht="48" customHeight="1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</row>
    <row r="15" spans="1:19" ht="51" customHeight="1">
      <c r="A15" s="159"/>
      <c r="B15" s="159" t="s">
        <v>54</v>
      </c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59"/>
    </row>
    <row r="16" spans="1:19">
      <c r="A16" s="152">
        <v>43090</v>
      </c>
      <c r="B16" s="152"/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52"/>
    </row>
    <row r="17" spans="1:19" ht="105.75" customHeight="1">
      <c r="A17" s="153"/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</row>
    <row r="18" spans="1:19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R27" s="3"/>
      <c r="S27" s="3"/>
    </row>
    <row r="28" spans="1:19" ht="27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S28" s="3"/>
    </row>
    <row r="29" spans="1:19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</sheetData>
  <mergeCells count="8">
    <mergeCell ref="A16:S16"/>
    <mergeCell ref="A17:S17"/>
    <mergeCell ref="A5:S5"/>
    <mergeCell ref="A6:S6"/>
    <mergeCell ref="A8:S8"/>
    <mergeCell ref="A9:S9"/>
    <mergeCell ref="A12:S12"/>
    <mergeCell ref="A15:S15"/>
  </mergeCells>
  <pageMargins left="0.7" right="0.7" top="0.75" bottom="0.75" header="0.3" footer="0.3"/>
  <pageSetup paperSize="512" scale="5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C1:M44"/>
  <sheetViews>
    <sheetView view="pageBreakPreview" zoomScale="90" zoomScaleSheetLayoutView="90" workbookViewId="0">
      <selection activeCell="Q20" sqref="Q20"/>
    </sheetView>
  </sheetViews>
  <sheetFormatPr baseColWidth="10" defaultRowHeight="15.75"/>
  <cols>
    <col min="1" max="2" width="2.375" customWidth="1"/>
    <col min="3" max="3" width="40.625" customWidth="1"/>
    <col min="4" max="4" width="16.375" customWidth="1"/>
    <col min="5" max="6" width="15.5" customWidth="1"/>
    <col min="7" max="7" width="16.125" customWidth="1"/>
    <col min="8" max="8" width="16.625" customWidth="1"/>
    <col min="9" max="10" width="15.5" customWidth="1"/>
    <col min="11" max="11" width="15.625" customWidth="1"/>
    <col min="12" max="12" width="17.125" customWidth="1"/>
    <col min="13" max="13" width="15.625" customWidth="1"/>
    <col min="251" max="252" width="2.375" customWidth="1"/>
    <col min="253" max="253" width="31.375" customWidth="1"/>
    <col min="254" max="254" width="16.375" customWidth="1"/>
    <col min="255" max="257" width="15.5" customWidth="1"/>
    <col min="258" max="258" width="16.625" customWidth="1"/>
    <col min="259" max="262" width="15.5" customWidth="1"/>
    <col min="263" max="263" width="15.625" customWidth="1"/>
    <col min="264" max="264" width="16" customWidth="1"/>
    <col min="507" max="508" width="2.375" customWidth="1"/>
    <col min="509" max="509" width="31.375" customWidth="1"/>
    <col min="510" max="510" width="16.375" customWidth="1"/>
    <col min="511" max="513" width="15.5" customWidth="1"/>
    <col min="514" max="514" width="16.625" customWidth="1"/>
    <col min="515" max="518" width="15.5" customWidth="1"/>
    <col min="519" max="519" width="15.625" customWidth="1"/>
    <col min="520" max="520" width="16" customWidth="1"/>
    <col min="763" max="764" width="2.375" customWidth="1"/>
    <col min="765" max="765" width="31.375" customWidth="1"/>
    <col min="766" max="766" width="16.375" customWidth="1"/>
    <col min="767" max="769" width="15.5" customWidth="1"/>
    <col min="770" max="770" width="16.625" customWidth="1"/>
    <col min="771" max="774" width="15.5" customWidth="1"/>
    <col min="775" max="775" width="15.625" customWidth="1"/>
    <col min="776" max="776" width="16" customWidth="1"/>
    <col min="1019" max="1020" width="2.375" customWidth="1"/>
    <col min="1021" max="1021" width="31.375" customWidth="1"/>
    <col min="1022" max="1022" width="16.375" customWidth="1"/>
    <col min="1023" max="1025" width="15.5" customWidth="1"/>
    <col min="1026" max="1026" width="16.625" customWidth="1"/>
    <col min="1027" max="1030" width="15.5" customWidth="1"/>
    <col min="1031" max="1031" width="15.625" customWidth="1"/>
    <col min="1032" max="1032" width="16" customWidth="1"/>
    <col min="1275" max="1276" width="2.375" customWidth="1"/>
    <col min="1277" max="1277" width="31.375" customWidth="1"/>
    <col min="1278" max="1278" width="16.375" customWidth="1"/>
    <col min="1279" max="1281" width="15.5" customWidth="1"/>
    <col min="1282" max="1282" width="16.625" customWidth="1"/>
    <col min="1283" max="1286" width="15.5" customWidth="1"/>
    <col min="1287" max="1287" width="15.625" customWidth="1"/>
    <col min="1288" max="1288" width="16" customWidth="1"/>
    <col min="1531" max="1532" width="2.375" customWidth="1"/>
    <col min="1533" max="1533" width="31.375" customWidth="1"/>
    <col min="1534" max="1534" width="16.375" customWidth="1"/>
    <col min="1535" max="1537" width="15.5" customWidth="1"/>
    <col min="1538" max="1538" width="16.625" customWidth="1"/>
    <col min="1539" max="1542" width="15.5" customWidth="1"/>
    <col min="1543" max="1543" width="15.625" customWidth="1"/>
    <col min="1544" max="1544" width="16" customWidth="1"/>
    <col min="1787" max="1788" width="2.375" customWidth="1"/>
    <col min="1789" max="1789" width="31.375" customWidth="1"/>
    <col min="1790" max="1790" width="16.375" customWidth="1"/>
    <col min="1791" max="1793" width="15.5" customWidth="1"/>
    <col min="1794" max="1794" width="16.625" customWidth="1"/>
    <col min="1795" max="1798" width="15.5" customWidth="1"/>
    <col min="1799" max="1799" width="15.625" customWidth="1"/>
    <col min="1800" max="1800" width="16" customWidth="1"/>
    <col min="2043" max="2044" width="2.375" customWidth="1"/>
    <col min="2045" max="2045" width="31.375" customWidth="1"/>
    <col min="2046" max="2046" width="16.375" customWidth="1"/>
    <col min="2047" max="2049" width="15.5" customWidth="1"/>
    <col min="2050" max="2050" width="16.625" customWidth="1"/>
    <col min="2051" max="2054" width="15.5" customWidth="1"/>
    <col min="2055" max="2055" width="15.625" customWidth="1"/>
    <col min="2056" max="2056" width="16" customWidth="1"/>
    <col min="2299" max="2300" width="2.375" customWidth="1"/>
    <col min="2301" max="2301" width="31.375" customWidth="1"/>
    <col min="2302" max="2302" width="16.375" customWidth="1"/>
    <col min="2303" max="2305" width="15.5" customWidth="1"/>
    <col min="2306" max="2306" width="16.625" customWidth="1"/>
    <col min="2307" max="2310" width="15.5" customWidth="1"/>
    <col min="2311" max="2311" width="15.625" customWidth="1"/>
    <col min="2312" max="2312" width="16" customWidth="1"/>
    <col min="2555" max="2556" width="2.375" customWidth="1"/>
    <col min="2557" max="2557" width="31.375" customWidth="1"/>
    <col min="2558" max="2558" width="16.375" customWidth="1"/>
    <col min="2559" max="2561" width="15.5" customWidth="1"/>
    <col min="2562" max="2562" width="16.625" customWidth="1"/>
    <col min="2563" max="2566" width="15.5" customWidth="1"/>
    <col min="2567" max="2567" width="15.625" customWidth="1"/>
    <col min="2568" max="2568" width="16" customWidth="1"/>
    <col min="2811" max="2812" width="2.375" customWidth="1"/>
    <col min="2813" max="2813" width="31.375" customWidth="1"/>
    <col min="2814" max="2814" width="16.375" customWidth="1"/>
    <col min="2815" max="2817" width="15.5" customWidth="1"/>
    <col min="2818" max="2818" width="16.625" customWidth="1"/>
    <col min="2819" max="2822" width="15.5" customWidth="1"/>
    <col min="2823" max="2823" width="15.625" customWidth="1"/>
    <col min="2824" max="2824" width="16" customWidth="1"/>
    <col min="3067" max="3068" width="2.375" customWidth="1"/>
    <col min="3069" max="3069" width="31.375" customWidth="1"/>
    <col min="3070" max="3070" width="16.375" customWidth="1"/>
    <col min="3071" max="3073" width="15.5" customWidth="1"/>
    <col min="3074" max="3074" width="16.625" customWidth="1"/>
    <col min="3075" max="3078" width="15.5" customWidth="1"/>
    <col min="3079" max="3079" width="15.625" customWidth="1"/>
    <col min="3080" max="3080" width="16" customWidth="1"/>
    <col min="3323" max="3324" width="2.375" customWidth="1"/>
    <col min="3325" max="3325" width="31.375" customWidth="1"/>
    <col min="3326" max="3326" width="16.375" customWidth="1"/>
    <col min="3327" max="3329" width="15.5" customWidth="1"/>
    <col min="3330" max="3330" width="16.625" customWidth="1"/>
    <col min="3331" max="3334" width="15.5" customWidth="1"/>
    <col min="3335" max="3335" width="15.625" customWidth="1"/>
    <col min="3336" max="3336" width="16" customWidth="1"/>
    <col min="3579" max="3580" width="2.375" customWidth="1"/>
    <col min="3581" max="3581" width="31.375" customWidth="1"/>
    <col min="3582" max="3582" width="16.375" customWidth="1"/>
    <col min="3583" max="3585" width="15.5" customWidth="1"/>
    <col min="3586" max="3586" width="16.625" customWidth="1"/>
    <col min="3587" max="3590" width="15.5" customWidth="1"/>
    <col min="3591" max="3591" width="15.625" customWidth="1"/>
    <col min="3592" max="3592" width="16" customWidth="1"/>
    <col min="3835" max="3836" width="2.375" customWidth="1"/>
    <col min="3837" max="3837" width="31.375" customWidth="1"/>
    <col min="3838" max="3838" width="16.375" customWidth="1"/>
    <col min="3839" max="3841" width="15.5" customWidth="1"/>
    <col min="3842" max="3842" width="16.625" customWidth="1"/>
    <col min="3843" max="3846" width="15.5" customWidth="1"/>
    <col min="3847" max="3847" width="15.625" customWidth="1"/>
    <col min="3848" max="3848" width="16" customWidth="1"/>
    <col min="4091" max="4092" width="2.375" customWidth="1"/>
    <col min="4093" max="4093" width="31.375" customWidth="1"/>
    <col min="4094" max="4094" width="16.375" customWidth="1"/>
    <col min="4095" max="4097" width="15.5" customWidth="1"/>
    <col min="4098" max="4098" width="16.625" customWidth="1"/>
    <col min="4099" max="4102" width="15.5" customWidth="1"/>
    <col min="4103" max="4103" width="15.625" customWidth="1"/>
    <col min="4104" max="4104" width="16" customWidth="1"/>
    <col min="4347" max="4348" width="2.375" customWidth="1"/>
    <col min="4349" max="4349" width="31.375" customWidth="1"/>
    <col min="4350" max="4350" width="16.375" customWidth="1"/>
    <col min="4351" max="4353" width="15.5" customWidth="1"/>
    <col min="4354" max="4354" width="16.625" customWidth="1"/>
    <col min="4355" max="4358" width="15.5" customWidth="1"/>
    <col min="4359" max="4359" width="15.625" customWidth="1"/>
    <col min="4360" max="4360" width="16" customWidth="1"/>
    <col min="4603" max="4604" width="2.375" customWidth="1"/>
    <col min="4605" max="4605" width="31.375" customWidth="1"/>
    <col min="4606" max="4606" width="16.375" customWidth="1"/>
    <col min="4607" max="4609" width="15.5" customWidth="1"/>
    <col min="4610" max="4610" width="16.625" customWidth="1"/>
    <col min="4611" max="4614" width="15.5" customWidth="1"/>
    <col min="4615" max="4615" width="15.625" customWidth="1"/>
    <col min="4616" max="4616" width="16" customWidth="1"/>
    <col min="4859" max="4860" width="2.375" customWidth="1"/>
    <col min="4861" max="4861" width="31.375" customWidth="1"/>
    <col min="4862" max="4862" width="16.375" customWidth="1"/>
    <col min="4863" max="4865" width="15.5" customWidth="1"/>
    <col min="4866" max="4866" width="16.625" customWidth="1"/>
    <col min="4867" max="4870" width="15.5" customWidth="1"/>
    <col min="4871" max="4871" width="15.625" customWidth="1"/>
    <col min="4872" max="4872" width="16" customWidth="1"/>
    <col min="5115" max="5116" width="2.375" customWidth="1"/>
    <col min="5117" max="5117" width="31.375" customWidth="1"/>
    <col min="5118" max="5118" width="16.375" customWidth="1"/>
    <col min="5119" max="5121" width="15.5" customWidth="1"/>
    <col min="5122" max="5122" width="16.625" customWidth="1"/>
    <col min="5123" max="5126" width="15.5" customWidth="1"/>
    <col min="5127" max="5127" width="15.625" customWidth="1"/>
    <col min="5128" max="5128" width="16" customWidth="1"/>
    <col min="5371" max="5372" width="2.375" customWidth="1"/>
    <col min="5373" max="5373" width="31.375" customWidth="1"/>
    <col min="5374" max="5374" width="16.375" customWidth="1"/>
    <col min="5375" max="5377" width="15.5" customWidth="1"/>
    <col min="5378" max="5378" width="16.625" customWidth="1"/>
    <col min="5379" max="5382" width="15.5" customWidth="1"/>
    <col min="5383" max="5383" width="15.625" customWidth="1"/>
    <col min="5384" max="5384" width="16" customWidth="1"/>
    <col min="5627" max="5628" width="2.375" customWidth="1"/>
    <col min="5629" max="5629" width="31.375" customWidth="1"/>
    <col min="5630" max="5630" width="16.375" customWidth="1"/>
    <col min="5631" max="5633" width="15.5" customWidth="1"/>
    <col min="5634" max="5634" width="16.625" customWidth="1"/>
    <col min="5635" max="5638" width="15.5" customWidth="1"/>
    <col min="5639" max="5639" width="15.625" customWidth="1"/>
    <col min="5640" max="5640" width="16" customWidth="1"/>
    <col min="5883" max="5884" width="2.375" customWidth="1"/>
    <col min="5885" max="5885" width="31.375" customWidth="1"/>
    <col min="5886" max="5886" width="16.375" customWidth="1"/>
    <col min="5887" max="5889" width="15.5" customWidth="1"/>
    <col min="5890" max="5890" width="16.625" customWidth="1"/>
    <col min="5891" max="5894" width="15.5" customWidth="1"/>
    <col min="5895" max="5895" width="15.625" customWidth="1"/>
    <col min="5896" max="5896" width="16" customWidth="1"/>
    <col min="6139" max="6140" width="2.375" customWidth="1"/>
    <col min="6141" max="6141" width="31.375" customWidth="1"/>
    <col min="6142" max="6142" width="16.375" customWidth="1"/>
    <col min="6143" max="6145" width="15.5" customWidth="1"/>
    <col min="6146" max="6146" width="16.625" customWidth="1"/>
    <col min="6147" max="6150" width="15.5" customWidth="1"/>
    <col min="6151" max="6151" width="15.625" customWidth="1"/>
    <col min="6152" max="6152" width="16" customWidth="1"/>
    <col min="6395" max="6396" width="2.375" customWidth="1"/>
    <col min="6397" max="6397" width="31.375" customWidth="1"/>
    <col min="6398" max="6398" width="16.375" customWidth="1"/>
    <col min="6399" max="6401" width="15.5" customWidth="1"/>
    <col min="6402" max="6402" width="16.625" customWidth="1"/>
    <col min="6403" max="6406" width="15.5" customWidth="1"/>
    <col min="6407" max="6407" width="15.625" customWidth="1"/>
    <col min="6408" max="6408" width="16" customWidth="1"/>
    <col min="6651" max="6652" width="2.375" customWidth="1"/>
    <col min="6653" max="6653" width="31.375" customWidth="1"/>
    <col min="6654" max="6654" width="16.375" customWidth="1"/>
    <col min="6655" max="6657" width="15.5" customWidth="1"/>
    <col min="6658" max="6658" width="16.625" customWidth="1"/>
    <col min="6659" max="6662" width="15.5" customWidth="1"/>
    <col min="6663" max="6663" width="15.625" customWidth="1"/>
    <col min="6664" max="6664" width="16" customWidth="1"/>
    <col min="6907" max="6908" width="2.375" customWidth="1"/>
    <col min="6909" max="6909" width="31.375" customWidth="1"/>
    <col min="6910" max="6910" width="16.375" customWidth="1"/>
    <col min="6911" max="6913" width="15.5" customWidth="1"/>
    <col min="6914" max="6914" width="16.625" customWidth="1"/>
    <col min="6915" max="6918" width="15.5" customWidth="1"/>
    <col min="6919" max="6919" width="15.625" customWidth="1"/>
    <col min="6920" max="6920" width="16" customWidth="1"/>
    <col min="7163" max="7164" width="2.375" customWidth="1"/>
    <col min="7165" max="7165" width="31.375" customWidth="1"/>
    <col min="7166" max="7166" width="16.375" customWidth="1"/>
    <col min="7167" max="7169" width="15.5" customWidth="1"/>
    <col min="7170" max="7170" width="16.625" customWidth="1"/>
    <col min="7171" max="7174" width="15.5" customWidth="1"/>
    <col min="7175" max="7175" width="15.625" customWidth="1"/>
    <col min="7176" max="7176" width="16" customWidth="1"/>
    <col min="7419" max="7420" width="2.375" customWidth="1"/>
    <col min="7421" max="7421" width="31.375" customWidth="1"/>
    <col min="7422" max="7422" width="16.375" customWidth="1"/>
    <col min="7423" max="7425" width="15.5" customWidth="1"/>
    <col min="7426" max="7426" width="16.625" customWidth="1"/>
    <col min="7427" max="7430" width="15.5" customWidth="1"/>
    <col min="7431" max="7431" width="15.625" customWidth="1"/>
    <col min="7432" max="7432" width="16" customWidth="1"/>
    <col min="7675" max="7676" width="2.375" customWidth="1"/>
    <col min="7677" max="7677" width="31.375" customWidth="1"/>
    <col min="7678" max="7678" width="16.375" customWidth="1"/>
    <col min="7679" max="7681" width="15.5" customWidth="1"/>
    <col min="7682" max="7682" width="16.625" customWidth="1"/>
    <col min="7683" max="7686" width="15.5" customWidth="1"/>
    <col min="7687" max="7687" width="15.625" customWidth="1"/>
    <col min="7688" max="7688" width="16" customWidth="1"/>
    <col min="7931" max="7932" width="2.375" customWidth="1"/>
    <col min="7933" max="7933" width="31.375" customWidth="1"/>
    <col min="7934" max="7934" width="16.375" customWidth="1"/>
    <col min="7935" max="7937" width="15.5" customWidth="1"/>
    <col min="7938" max="7938" width="16.625" customWidth="1"/>
    <col min="7939" max="7942" width="15.5" customWidth="1"/>
    <col min="7943" max="7943" width="15.625" customWidth="1"/>
    <col min="7944" max="7944" width="16" customWidth="1"/>
    <col min="8187" max="8188" width="2.375" customWidth="1"/>
    <col min="8189" max="8189" width="31.375" customWidth="1"/>
    <col min="8190" max="8190" width="16.375" customWidth="1"/>
    <col min="8191" max="8193" width="15.5" customWidth="1"/>
    <col min="8194" max="8194" width="16.625" customWidth="1"/>
    <col min="8195" max="8198" width="15.5" customWidth="1"/>
    <col min="8199" max="8199" width="15.625" customWidth="1"/>
    <col min="8200" max="8200" width="16" customWidth="1"/>
    <col min="8443" max="8444" width="2.375" customWidth="1"/>
    <col min="8445" max="8445" width="31.375" customWidth="1"/>
    <col min="8446" max="8446" width="16.375" customWidth="1"/>
    <col min="8447" max="8449" width="15.5" customWidth="1"/>
    <col min="8450" max="8450" width="16.625" customWidth="1"/>
    <col min="8451" max="8454" width="15.5" customWidth="1"/>
    <col min="8455" max="8455" width="15.625" customWidth="1"/>
    <col min="8456" max="8456" width="16" customWidth="1"/>
    <col min="8699" max="8700" width="2.375" customWidth="1"/>
    <col min="8701" max="8701" width="31.375" customWidth="1"/>
    <col min="8702" max="8702" width="16.375" customWidth="1"/>
    <col min="8703" max="8705" width="15.5" customWidth="1"/>
    <col min="8706" max="8706" width="16.625" customWidth="1"/>
    <col min="8707" max="8710" width="15.5" customWidth="1"/>
    <col min="8711" max="8711" width="15.625" customWidth="1"/>
    <col min="8712" max="8712" width="16" customWidth="1"/>
    <col min="8955" max="8956" width="2.375" customWidth="1"/>
    <col min="8957" max="8957" width="31.375" customWidth="1"/>
    <col min="8958" max="8958" width="16.375" customWidth="1"/>
    <col min="8959" max="8961" width="15.5" customWidth="1"/>
    <col min="8962" max="8962" width="16.625" customWidth="1"/>
    <col min="8963" max="8966" width="15.5" customWidth="1"/>
    <col min="8967" max="8967" width="15.625" customWidth="1"/>
    <col min="8968" max="8968" width="16" customWidth="1"/>
    <col min="9211" max="9212" width="2.375" customWidth="1"/>
    <col min="9213" max="9213" width="31.375" customWidth="1"/>
    <col min="9214" max="9214" width="16.375" customWidth="1"/>
    <col min="9215" max="9217" width="15.5" customWidth="1"/>
    <col min="9218" max="9218" width="16.625" customWidth="1"/>
    <col min="9219" max="9222" width="15.5" customWidth="1"/>
    <col min="9223" max="9223" width="15.625" customWidth="1"/>
    <col min="9224" max="9224" width="16" customWidth="1"/>
    <col min="9467" max="9468" width="2.375" customWidth="1"/>
    <col min="9469" max="9469" width="31.375" customWidth="1"/>
    <col min="9470" max="9470" width="16.375" customWidth="1"/>
    <col min="9471" max="9473" width="15.5" customWidth="1"/>
    <col min="9474" max="9474" width="16.625" customWidth="1"/>
    <col min="9475" max="9478" width="15.5" customWidth="1"/>
    <col min="9479" max="9479" width="15.625" customWidth="1"/>
    <col min="9480" max="9480" width="16" customWidth="1"/>
    <col min="9723" max="9724" width="2.375" customWidth="1"/>
    <col min="9725" max="9725" width="31.375" customWidth="1"/>
    <col min="9726" max="9726" width="16.375" customWidth="1"/>
    <col min="9727" max="9729" width="15.5" customWidth="1"/>
    <col min="9730" max="9730" width="16.625" customWidth="1"/>
    <col min="9731" max="9734" width="15.5" customWidth="1"/>
    <col min="9735" max="9735" width="15.625" customWidth="1"/>
    <col min="9736" max="9736" width="16" customWidth="1"/>
    <col min="9979" max="9980" width="2.375" customWidth="1"/>
    <col min="9981" max="9981" width="31.375" customWidth="1"/>
    <col min="9982" max="9982" width="16.375" customWidth="1"/>
    <col min="9983" max="9985" width="15.5" customWidth="1"/>
    <col min="9986" max="9986" width="16.625" customWidth="1"/>
    <col min="9987" max="9990" width="15.5" customWidth="1"/>
    <col min="9991" max="9991" width="15.625" customWidth="1"/>
    <col min="9992" max="9992" width="16" customWidth="1"/>
    <col min="10235" max="10236" width="2.375" customWidth="1"/>
    <col min="10237" max="10237" width="31.375" customWidth="1"/>
    <col min="10238" max="10238" width="16.375" customWidth="1"/>
    <col min="10239" max="10241" width="15.5" customWidth="1"/>
    <col min="10242" max="10242" width="16.625" customWidth="1"/>
    <col min="10243" max="10246" width="15.5" customWidth="1"/>
    <col min="10247" max="10247" width="15.625" customWidth="1"/>
    <col min="10248" max="10248" width="16" customWidth="1"/>
    <col min="10491" max="10492" width="2.375" customWidth="1"/>
    <col min="10493" max="10493" width="31.375" customWidth="1"/>
    <col min="10494" max="10494" width="16.375" customWidth="1"/>
    <col min="10495" max="10497" width="15.5" customWidth="1"/>
    <col min="10498" max="10498" width="16.625" customWidth="1"/>
    <col min="10499" max="10502" width="15.5" customWidth="1"/>
    <col min="10503" max="10503" width="15.625" customWidth="1"/>
    <col min="10504" max="10504" width="16" customWidth="1"/>
    <col min="10747" max="10748" width="2.375" customWidth="1"/>
    <col min="10749" max="10749" width="31.375" customWidth="1"/>
    <col min="10750" max="10750" width="16.375" customWidth="1"/>
    <col min="10751" max="10753" width="15.5" customWidth="1"/>
    <col min="10754" max="10754" width="16.625" customWidth="1"/>
    <col min="10755" max="10758" width="15.5" customWidth="1"/>
    <col min="10759" max="10759" width="15.625" customWidth="1"/>
    <col min="10760" max="10760" width="16" customWidth="1"/>
    <col min="11003" max="11004" width="2.375" customWidth="1"/>
    <col min="11005" max="11005" width="31.375" customWidth="1"/>
    <col min="11006" max="11006" width="16.375" customWidth="1"/>
    <col min="11007" max="11009" width="15.5" customWidth="1"/>
    <col min="11010" max="11010" width="16.625" customWidth="1"/>
    <col min="11011" max="11014" width="15.5" customWidth="1"/>
    <col min="11015" max="11015" width="15.625" customWidth="1"/>
    <col min="11016" max="11016" width="16" customWidth="1"/>
    <col min="11259" max="11260" width="2.375" customWidth="1"/>
    <col min="11261" max="11261" width="31.375" customWidth="1"/>
    <col min="11262" max="11262" width="16.375" customWidth="1"/>
    <col min="11263" max="11265" width="15.5" customWidth="1"/>
    <col min="11266" max="11266" width="16.625" customWidth="1"/>
    <col min="11267" max="11270" width="15.5" customWidth="1"/>
    <col min="11271" max="11271" width="15.625" customWidth="1"/>
    <col min="11272" max="11272" width="16" customWidth="1"/>
    <col min="11515" max="11516" width="2.375" customWidth="1"/>
    <col min="11517" max="11517" width="31.375" customWidth="1"/>
    <col min="11518" max="11518" width="16.375" customWidth="1"/>
    <col min="11519" max="11521" width="15.5" customWidth="1"/>
    <col min="11522" max="11522" width="16.625" customWidth="1"/>
    <col min="11523" max="11526" width="15.5" customWidth="1"/>
    <col min="11527" max="11527" width="15.625" customWidth="1"/>
    <col min="11528" max="11528" width="16" customWidth="1"/>
    <col min="11771" max="11772" width="2.375" customWidth="1"/>
    <col min="11773" max="11773" width="31.375" customWidth="1"/>
    <col min="11774" max="11774" width="16.375" customWidth="1"/>
    <col min="11775" max="11777" width="15.5" customWidth="1"/>
    <col min="11778" max="11778" width="16.625" customWidth="1"/>
    <col min="11779" max="11782" width="15.5" customWidth="1"/>
    <col min="11783" max="11783" width="15.625" customWidth="1"/>
    <col min="11784" max="11784" width="16" customWidth="1"/>
    <col min="12027" max="12028" width="2.375" customWidth="1"/>
    <col min="12029" max="12029" width="31.375" customWidth="1"/>
    <col min="12030" max="12030" width="16.375" customWidth="1"/>
    <col min="12031" max="12033" width="15.5" customWidth="1"/>
    <col min="12034" max="12034" width="16.625" customWidth="1"/>
    <col min="12035" max="12038" width="15.5" customWidth="1"/>
    <col min="12039" max="12039" width="15.625" customWidth="1"/>
    <col min="12040" max="12040" width="16" customWidth="1"/>
    <col min="12283" max="12284" width="2.375" customWidth="1"/>
    <col min="12285" max="12285" width="31.375" customWidth="1"/>
    <col min="12286" max="12286" width="16.375" customWidth="1"/>
    <col min="12287" max="12289" width="15.5" customWidth="1"/>
    <col min="12290" max="12290" width="16.625" customWidth="1"/>
    <col min="12291" max="12294" width="15.5" customWidth="1"/>
    <col min="12295" max="12295" width="15.625" customWidth="1"/>
    <col min="12296" max="12296" width="16" customWidth="1"/>
    <col min="12539" max="12540" width="2.375" customWidth="1"/>
    <col min="12541" max="12541" width="31.375" customWidth="1"/>
    <col min="12542" max="12542" width="16.375" customWidth="1"/>
    <col min="12543" max="12545" width="15.5" customWidth="1"/>
    <col min="12546" max="12546" width="16.625" customWidth="1"/>
    <col min="12547" max="12550" width="15.5" customWidth="1"/>
    <col min="12551" max="12551" width="15.625" customWidth="1"/>
    <col min="12552" max="12552" width="16" customWidth="1"/>
    <col min="12795" max="12796" width="2.375" customWidth="1"/>
    <col min="12797" max="12797" width="31.375" customWidth="1"/>
    <col min="12798" max="12798" width="16.375" customWidth="1"/>
    <col min="12799" max="12801" width="15.5" customWidth="1"/>
    <col min="12802" max="12802" width="16.625" customWidth="1"/>
    <col min="12803" max="12806" width="15.5" customWidth="1"/>
    <col min="12807" max="12807" width="15.625" customWidth="1"/>
    <col min="12808" max="12808" width="16" customWidth="1"/>
    <col min="13051" max="13052" width="2.375" customWidth="1"/>
    <col min="13053" max="13053" width="31.375" customWidth="1"/>
    <col min="13054" max="13054" width="16.375" customWidth="1"/>
    <col min="13055" max="13057" width="15.5" customWidth="1"/>
    <col min="13058" max="13058" width="16.625" customWidth="1"/>
    <col min="13059" max="13062" width="15.5" customWidth="1"/>
    <col min="13063" max="13063" width="15.625" customWidth="1"/>
    <col min="13064" max="13064" width="16" customWidth="1"/>
    <col min="13307" max="13308" width="2.375" customWidth="1"/>
    <col min="13309" max="13309" width="31.375" customWidth="1"/>
    <col min="13310" max="13310" width="16.375" customWidth="1"/>
    <col min="13311" max="13313" width="15.5" customWidth="1"/>
    <col min="13314" max="13314" width="16.625" customWidth="1"/>
    <col min="13315" max="13318" width="15.5" customWidth="1"/>
    <col min="13319" max="13319" width="15.625" customWidth="1"/>
    <col min="13320" max="13320" width="16" customWidth="1"/>
    <col min="13563" max="13564" width="2.375" customWidth="1"/>
    <col min="13565" max="13565" width="31.375" customWidth="1"/>
    <col min="13566" max="13566" width="16.375" customWidth="1"/>
    <col min="13567" max="13569" width="15.5" customWidth="1"/>
    <col min="13570" max="13570" width="16.625" customWidth="1"/>
    <col min="13571" max="13574" width="15.5" customWidth="1"/>
    <col min="13575" max="13575" width="15.625" customWidth="1"/>
    <col min="13576" max="13576" width="16" customWidth="1"/>
    <col min="13819" max="13820" width="2.375" customWidth="1"/>
    <col min="13821" max="13821" width="31.375" customWidth="1"/>
    <col min="13822" max="13822" width="16.375" customWidth="1"/>
    <col min="13823" max="13825" width="15.5" customWidth="1"/>
    <col min="13826" max="13826" width="16.625" customWidth="1"/>
    <col min="13827" max="13830" width="15.5" customWidth="1"/>
    <col min="13831" max="13831" width="15.625" customWidth="1"/>
    <col min="13832" max="13832" width="16" customWidth="1"/>
    <col min="14075" max="14076" width="2.375" customWidth="1"/>
    <col min="14077" max="14077" width="31.375" customWidth="1"/>
    <col min="14078" max="14078" width="16.375" customWidth="1"/>
    <col min="14079" max="14081" width="15.5" customWidth="1"/>
    <col min="14082" max="14082" width="16.625" customWidth="1"/>
    <col min="14083" max="14086" width="15.5" customWidth="1"/>
    <col min="14087" max="14087" width="15.625" customWidth="1"/>
    <col min="14088" max="14088" width="16" customWidth="1"/>
    <col min="14331" max="14332" width="2.375" customWidth="1"/>
    <col min="14333" max="14333" width="31.375" customWidth="1"/>
    <col min="14334" max="14334" width="16.375" customWidth="1"/>
    <col min="14335" max="14337" width="15.5" customWidth="1"/>
    <col min="14338" max="14338" width="16.625" customWidth="1"/>
    <col min="14339" max="14342" width="15.5" customWidth="1"/>
    <col min="14343" max="14343" width="15.625" customWidth="1"/>
    <col min="14344" max="14344" width="16" customWidth="1"/>
    <col min="14587" max="14588" width="2.375" customWidth="1"/>
    <col min="14589" max="14589" width="31.375" customWidth="1"/>
    <col min="14590" max="14590" width="16.375" customWidth="1"/>
    <col min="14591" max="14593" width="15.5" customWidth="1"/>
    <col min="14594" max="14594" width="16.625" customWidth="1"/>
    <col min="14595" max="14598" width="15.5" customWidth="1"/>
    <col min="14599" max="14599" width="15.625" customWidth="1"/>
    <col min="14600" max="14600" width="16" customWidth="1"/>
    <col min="14843" max="14844" width="2.375" customWidth="1"/>
    <col min="14845" max="14845" width="31.375" customWidth="1"/>
    <col min="14846" max="14846" width="16.375" customWidth="1"/>
    <col min="14847" max="14849" width="15.5" customWidth="1"/>
    <col min="14850" max="14850" width="16.625" customWidth="1"/>
    <col min="14851" max="14854" width="15.5" customWidth="1"/>
    <col min="14855" max="14855" width="15.625" customWidth="1"/>
    <col min="14856" max="14856" width="16" customWidth="1"/>
    <col min="15099" max="15100" width="2.375" customWidth="1"/>
    <col min="15101" max="15101" width="31.375" customWidth="1"/>
    <col min="15102" max="15102" width="16.375" customWidth="1"/>
    <col min="15103" max="15105" width="15.5" customWidth="1"/>
    <col min="15106" max="15106" width="16.625" customWidth="1"/>
    <col min="15107" max="15110" width="15.5" customWidth="1"/>
    <col min="15111" max="15111" width="15.625" customWidth="1"/>
    <col min="15112" max="15112" width="16" customWidth="1"/>
    <col min="15355" max="15356" width="2.375" customWidth="1"/>
    <col min="15357" max="15357" width="31.375" customWidth="1"/>
    <col min="15358" max="15358" width="16.375" customWidth="1"/>
    <col min="15359" max="15361" width="15.5" customWidth="1"/>
    <col min="15362" max="15362" width="16.625" customWidth="1"/>
    <col min="15363" max="15366" width="15.5" customWidth="1"/>
    <col min="15367" max="15367" width="15.625" customWidth="1"/>
    <col min="15368" max="15368" width="16" customWidth="1"/>
    <col min="15611" max="15612" width="2.375" customWidth="1"/>
    <col min="15613" max="15613" width="31.375" customWidth="1"/>
    <col min="15614" max="15614" width="16.375" customWidth="1"/>
    <col min="15615" max="15617" width="15.5" customWidth="1"/>
    <col min="15618" max="15618" width="16.625" customWidth="1"/>
    <col min="15619" max="15622" width="15.5" customWidth="1"/>
    <col min="15623" max="15623" width="15.625" customWidth="1"/>
    <col min="15624" max="15624" width="16" customWidth="1"/>
    <col min="15867" max="15868" width="2.375" customWidth="1"/>
    <col min="15869" max="15869" width="31.375" customWidth="1"/>
    <col min="15870" max="15870" width="16.375" customWidth="1"/>
    <col min="15871" max="15873" width="15.5" customWidth="1"/>
    <col min="15874" max="15874" width="16.625" customWidth="1"/>
    <col min="15875" max="15878" width="15.5" customWidth="1"/>
    <col min="15879" max="15879" width="15.625" customWidth="1"/>
    <col min="15880" max="15880" width="16" customWidth="1"/>
    <col min="16123" max="16124" width="2.375" customWidth="1"/>
    <col min="16125" max="16125" width="31.375" customWidth="1"/>
    <col min="16126" max="16126" width="16.375" customWidth="1"/>
    <col min="16127" max="16129" width="15.5" customWidth="1"/>
    <col min="16130" max="16130" width="16.625" customWidth="1"/>
    <col min="16131" max="16134" width="15.5" customWidth="1"/>
    <col min="16135" max="16135" width="15.625" customWidth="1"/>
    <col min="16136" max="16136" width="16" customWidth="1"/>
  </cols>
  <sheetData>
    <row r="1" spans="3:13" ht="21" customHeight="1">
      <c r="C1" s="163" t="s">
        <v>0</v>
      </c>
      <c r="D1" s="163"/>
      <c r="E1" s="163"/>
      <c r="F1" s="163"/>
      <c r="G1" s="163"/>
      <c r="H1" s="163"/>
      <c r="I1" s="163"/>
      <c r="J1" s="163"/>
      <c r="K1" s="163"/>
      <c r="L1" s="163"/>
      <c r="M1" s="163"/>
    </row>
    <row r="2" spans="3:13" ht="18.75" customHeight="1">
      <c r="C2" s="164" t="s">
        <v>47</v>
      </c>
      <c r="D2" s="164"/>
      <c r="E2" s="164"/>
      <c r="F2" s="164"/>
      <c r="G2" s="164"/>
      <c r="H2" s="164"/>
      <c r="I2" s="164"/>
      <c r="J2" s="164"/>
      <c r="K2" s="164"/>
      <c r="L2" s="164"/>
      <c r="M2" s="164"/>
    </row>
    <row r="3" spans="3:13" ht="23.25" customHeight="1">
      <c r="C3" s="165" t="s">
        <v>218</v>
      </c>
      <c r="D3" s="165"/>
      <c r="E3" s="165"/>
      <c r="F3" s="165"/>
      <c r="G3" s="165"/>
      <c r="H3" s="165"/>
      <c r="I3" s="165"/>
      <c r="J3" s="165"/>
      <c r="K3" s="165"/>
      <c r="L3" s="165"/>
      <c r="M3" s="165"/>
    </row>
    <row r="4" spans="3:13" ht="19.5" customHeight="1">
      <c r="C4" s="170" t="s">
        <v>88</v>
      </c>
      <c r="D4" s="170"/>
      <c r="E4" s="170"/>
      <c r="F4" s="170"/>
      <c r="G4" s="170"/>
      <c r="H4" s="170"/>
      <c r="I4" s="170"/>
      <c r="J4" s="170"/>
      <c r="K4" s="170"/>
      <c r="L4" s="170"/>
      <c r="M4" s="170"/>
    </row>
    <row r="5" spans="3:13" ht="12" customHeight="1" thickBot="1">
      <c r="H5" s="5"/>
      <c r="I5" s="6"/>
      <c r="J5" s="6"/>
      <c r="K5" s="6"/>
    </row>
    <row r="6" spans="3:13" ht="56.25" customHeight="1" thickBot="1">
      <c r="C6" s="7" t="s">
        <v>48</v>
      </c>
      <c r="D6" s="8" t="s">
        <v>35</v>
      </c>
      <c r="E6" s="8" t="s">
        <v>36</v>
      </c>
      <c r="F6" s="8" t="s">
        <v>37</v>
      </c>
      <c r="G6" s="8" t="s">
        <v>38</v>
      </c>
      <c r="H6" s="8" t="s">
        <v>39</v>
      </c>
      <c r="I6" s="8" t="s">
        <v>40</v>
      </c>
      <c r="J6" s="8" t="s">
        <v>41</v>
      </c>
      <c r="K6" s="8" t="s">
        <v>43</v>
      </c>
      <c r="L6" s="9" t="s">
        <v>93</v>
      </c>
      <c r="M6" s="10" t="s">
        <v>94</v>
      </c>
    </row>
    <row r="7" spans="3:13" s="13" customFormat="1" ht="20.25" customHeight="1">
      <c r="C7" s="11" t="s">
        <v>49</v>
      </c>
      <c r="D7" s="12"/>
      <c r="E7" s="12"/>
      <c r="F7" s="12"/>
      <c r="G7" s="12"/>
      <c r="H7" s="12"/>
      <c r="I7" s="12"/>
      <c r="J7" s="12"/>
      <c r="K7" s="12"/>
      <c r="L7" s="12"/>
      <c r="M7" s="166" t="s">
        <v>50</v>
      </c>
    </row>
    <row r="8" spans="3:13" ht="20.100000000000001" customHeight="1">
      <c r="C8" s="14" t="s">
        <v>62</v>
      </c>
      <c r="D8" s="15">
        <v>9946217</v>
      </c>
      <c r="E8" s="15">
        <v>0</v>
      </c>
      <c r="F8" s="15">
        <v>0</v>
      </c>
      <c r="G8" s="15">
        <v>0</v>
      </c>
      <c r="H8" s="15">
        <v>9946217</v>
      </c>
      <c r="I8" s="15">
        <v>0</v>
      </c>
      <c r="J8" s="15">
        <v>0</v>
      </c>
      <c r="K8" s="15">
        <v>0</v>
      </c>
      <c r="L8" s="169" t="s">
        <v>78</v>
      </c>
      <c r="M8" s="167"/>
    </row>
    <row r="9" spans="3:13" ht="20.100000000000001" customHeight="1">
      <c r="C9" s="14" t="s">
        <v>76</v>
      </c>
      <c r="D9" s="15">
        <v>38546412</v>
      </c>
      <c r="E9" s="15">
        <v>0</v>
      </c>
      <c r="F9" s="15">
        <v>0</v>
      </c>
      <c r="G9" s="15">
        <v>0</v>
      </c>
      <c r="H9" s="15">
        <v>38546412</v>
      </c>
      <c r="I9" s="15">
        <v>0</v>
      </c>
      <c r="J9" s="15">
        <v>0</v>
      </c>
      <c r="K9" s="15">
        <v>0</v>
      </c>
      <c r="L9" s="169"/>
      <c r="M9" s="167"/>
    </row>
    <row r="10" spans="3:13" ht="20.100000000000001" customHeight="1">
      <c r="C10" s="14" t="s">
        <v>262</v>
      </c>
      <c r="D10" s="15">
        <v>17491620.560999997</v>
      </c>
      <c r="E10" s="15">
        <v>0</v>
      </c>
      <c r="F10" s="15">
        <v>0</v>
      </c>
      <c r="G10" s="15">
        <v>0</v>
      </c>
      <c r="H10" s="15">
        <v>17491620.560999997</v>
      </c>
      <c r="I10" s="15">
        <v>0</v>
      </c>
      <c r="J10" s="15">
        <v>0</v>
      </c>
      <c r="K10" s="15">
        <v>0</v>
      </c>
      <c r="L10" s="169"/>
      <c r="M10" s="167"/>
    </row>
    <row r="11" spans="3:13" ht="20.100000000000001" customHeight="1">
      <c r="C11" s="14" t="s">
        <v>263</v>
      </c>
      <c r="D11" s="43">
        <v>930000</v>
      </c>
      <c r="E11" s="43">
        <v>0</v>
      </c>
      <c r="F11" s="43">
        <v>0</v>
      </c>
      <c r="G11" s="43">
        <v>0</v>
      </c>
      <c r="H11" s="43">
        <v>930000</v>
      </c>
      <c r="I11" s="43">
        <v>0</v>
      </c>
      <c r="J11" s="43">
        <v>0</v>
      </c>
      <c r="K11" s="43">
        <v>0</v>
      </c>
      <c r="L11" s="169"/>
      <c r="M11" s="167"/>
    </row>
    <row r="12" spans="3:13" ht="20.100000000000001" customHeight="1">
      <c r="C12" s="14" t="s">
        <v>264</v>
      </c>
      <c r="D12" s="15">
        <v>2250000</v>
      </c>
      <c r="E12" s="15">
        <v>0</v>
      </c>
      <c r="F12" s="15">
        <v>0</v>
      </c>
      <c r="G12" s="15">
        <v>0</v>
      </c>
      <c r="H12" s="15">
        <v>2250000</v>
      </c>
      <c r="I12" s="15">
        <v>0</v>
      </c>
      <c r="J12" s="15">
        <v>0</v>
      </c>
      <c r="K12" s="15">
        <v>0</v>
      </c>
      <c r="L12" s="169"/>
      <c r="M12" s="167"/>
    </row>
    <row r="13" spans="3:13" ht="21" customHeight="1" thickBot="1">
      <c r="C13" s="16" t="s">
        <v>26</v>
      </c>
      <c r="D13" s="44">
        <f t="shared" ref="D13:K13" si="0">SUM(D8:D12)</f>
        <v>69164249.56099999</v>
      </c>
      <c r="E13" s="44">
        <f t="shared" si="0"/>
        <v>0</v>
      </c>
      <c r="F13" s="44">
        <f t="shared" si="0"/>
        <v>0</v>
      </c>
      <c r="G13" s="44">
        <f t="shared" si="0"/>
        <v>0</v>
      </c>
      <c r="H13" s="44">
        <f>SUM(H8:H12)</f>
        <v>69164249.56099999</v>
      </c>
      <c r="I13" s="44">
        <f t="shared" si="0"/>
        <v>0</v>
      </c>
      <c r="J13" s="44">
        <f t="shared" si="0"/>
        <v>0</v>
      </c>
      <c r="K13" s="44">
        <f t="shared" si="0"/>
        <v>0</v>
      </c>
      <c r="L13" s="45">
        <f>H34*0.7</f>
        <v>69135854.899999991</v>
      </c>
      <c r="M13" s="168"/>
    </row>
    <row r="14" spans="3:13" ht="16.5" thickBot="1">
      <c r="C14" s="17"/>
      <c r="D14" s="17"/>
      <c r="E14" s="17"/>
      <c r="F14" s="17"/>
      <c r="G14" s="17"/>
      <c r="H14" s="61"/>
      <c r="I14" s="17"/>
      <c r="J14" s="17"/>
      <c r="K14" s="17"/>
      <c r="L14" s="25"/>
    </row>
    <row r="15" spans="3:13" s="13" customFormat="1" ht="19.5" customHeight="1" thickBot="1">
      <c r="C15" s="11" t="s">
        <v>51</v>
      </c>
      <c r="D15" s="12"/>
      <c r="E15" s="12"/>
      <c r="F15" s="12"/>
      <c r="G15" s="12"/>
      <c r="H15" s="12"/>
      <c r="I15" s="12"/>
      <c r="J15" s="12"/>
      <c r="K15" s="12"/>
      <c r="L15" s="12"/>
      <c r="M15" s="171" t="s">
        <v>578</v>
      </c>
    </row>
    <row r="16" spans="3:13" ht="18">
      <c r="C16" s="47" t="s">
        <v>83</v>
      </c>
      <c r="D16" s="48">
        <v>10035333.964</v>
      </c>
      <c r="E16" s="48">
        <v>0</v>
      </c>
      <c r="F16" s="48">
        <v>0</v>
      </c>
      <c r="G16" s="48">
        <v>0</v>
      </c>
      <c r="H16" s="48">
        <v>10035333.964</v>
      </c>
      <c r="I16" s="48">
        <v>0</v>
      </c>
      <c r="J16" s="48">
        <v>0</v>
      </c>
      <c r="K16" s="48">
        <v>0</v>
      </c>
      <c r="L16" s="72" t="s">
        <v>86</v>
      </c>
      <c r="M16" s="172"/>
    </row>
    <row r="17" spans="3:13" ht="25.5">
      <c r="C17" s="18" t="s">
        <v>265</v>
      </c>
      <c r="D17" s="15">
        <v>14627648.125</v>
      </c>
      <c r="E17" s="15">
        <v>0</v>
      </c>
      <c r="F17" s="15">
        <v>0</v>
      </c>
      <c r="G17" s="15">
        <v>0</v>
      </c>
      <c r="H17" s="15">
        <v>14627648.125</v>
      </c>
      <c r="I17" s="15">
        <v>0</v>
      </c>
      <c r="J17" s="15">
        <v>0</v>
      </c>
      <c r="K17" s="15">
        <v>0</v>
      </c>
      <c r="L17" s="73" t="s">
        <v>371</v>
      </c>
      <c r="M17" s="172"/>
    </row>
    <row r="18" spans="3:13" ht="21" customHeight="1" thickBot="1">
      <c r="C18" s="16" t="s">
        <v>26</v>
      </c>
      <c r="D18" s="44">
        <f t="shared" ref="D18:K18" si="1">SUM(D16:D17)</f>
        <v>24662982.089000002</v>
      </c>
      <c r="E18" s="44">
        <f t="shared" si="1"/>
        <v>0</v>
      </c>
      <c r="F18" s="44">
        <f t="shared" si="1"/>
        <v>0</v>
      </c>
      <c r="G18" s="44">
        <f t="shared" si="1"/>
        <v>0</v>
      </c>
      <c r="H18" s="44">
        <f t="shared" si="1"/>
        <v>24662982.089000002</v>
      </c>
      <c r="I18" s="44">
        <f t="shared" si="1"/>
        <v>0</v>
      </c>
      <c r="J18" s="44">
        <f t="shared" si="1"/>
        <v>0</v>
      </c>
      <c r="K18" s="44">
        <f t="shared" si="1"/>
        <v>0</v>
      </c>
      <c r="L18" s="45">
        <f>H34*0.25</f>
        <v>24691376.75</v>
      </c>
      <c r="M18" s="172"/>
    </row>
    <row r="19" spans="3:13" ht="8.25" customHeight="1" thickBot="1">
      <c r="D19" s="19"/>
      <c r="E19" s="19"/>
      <c r="F19" s="19"/>
      <c r="G19" s="19"/>
      <c r="H19" s="20"/>
      <c r="I19" s="20"/>
      <c r="J19" s="20"/>
      <c r="K19" s="20"/>
      <c r="L19" s="21"/>
      <c r="M19" s="172"/>
    </row>
    <row r="20" spans="3:13" s="13" customFormat="1" ht="20.25" customHeight="1">
      <c r="C20" s="11" t="s">
        <v>573</v>
      </c>
      <c r="D20" s="12"/>
      <c r="E20" s="12"/>
      <c r="F20" s="12"/>
      <c r="G20" s="12"/>
      <c r="H20" s="12"/>
      <c r="I20" s="12"/>
      <c r="J20" s="12"/>
      <c r="K20" s="12"/>
      <c r="L20" s="12"/>
      <c r="M20" s="172"/>
    </row>
    <row r="21" spans="3:13">
      <c r="C21" s="18" t="s">
        <v>574</v>
      </c>
      <c r="D21" s="15">
        <v>2962965.21</v>
      </c>
      <c r="E21" s="15">
        <v>0</v>
      </c>
      <c r="F21" s="15">
        <v>0</v>
      </c>
      <c r="G21" s="15">
        <v>0</v>
      </c>
      <c r="H21" s="15">
        <v>2962965.21</v>
      </c>
      <c r="I21" s="15">
        <v>0</v>
      </c>
      <c r="J21" s="15">
        <v>0</v>
      </c>
      <c r="K21" s="15">
        <v>0</v>
      </c>
      <c r="L21" s="50" t="s">
        <v>117</v>
      </c>
      <c r="M21" s="172"/>
    </row>
    <row r="22" spans="3:13" s="53" customFormat="1">
      <c r="C22" s="56" t="s">
        <v>575</v>
      </c>
      <c r="D22" s="15">
        <v>1975310.14</v>
      </c>
      <c r="E22" s="15">
        <v>0</v>
      </c>
      <c r="F22" s="15">
        <v>0</v>
      </c>
      <c r="G22" s="15">
        <v>0</v>
      </c>
      <c r="H22" s="15">
        <v>1975310.14</v>
      </c>
      <c r="I22" s="15">
        <v>0</v>
      </c>
      <c r="J22" s="15">
        <v>0</v>
      </c>
      <c r="K22" s="15">
        <v>0</v>
      </c>
      <c r="L22" s="50" t="s">
        <v>116</v>
      </c>
      <c r="M22" s="172"/>
    </row>
    <row r="23" spans="3:13" ht="20.25" customHeight="1" thickBot="1">
      <c r="C23" s="16" t="s">
        <v>26</v>
      </c>
      <c r="D23" s="44">
        <f>SUM(D21:D22)</f>
        <v>4938275.3499999996</v>
      </c>
      <c r="E23" s="44">
        <f>SUM(E21:E22)</f>
        <v>0</v>
      </c>
      <c r="F23" s="44">
        <f t="shared" ref="F23:K23" si="2">SUM(F21:F22)</f>
        <v>0</v>
      </c>
      <c r="G23" s="44">
        <f t="shared" si="2"/>
        <v>0</v>
      </c>
      <c r="H23" s="44">
        <f>SUM(H21:H22)</f>
        <v>4938275.3499999996</v>
      </c>
      <c r="I23" s="44">
        <f t="shared" si="2"/>
        <v>0</v>
      </c>
      <c r="J23" s="44">
        <f t="shared" si="2"/>
        <v>0</v>
      </c>
      <c r="K23" s="44">
        <f t="shared" si="2"/>
        <v>0</v>
      </c>
      <c r="L23" s="45">
        <f>H34*0.05</f>
        <v>4938275.3500000006</v>
      </c>
      <c r="M23" s="173"/>
    </row>
    <row r="24" spans="3:13" ht="21.75" customHeight="1" thickBot="1">
      <c r="D24" s="19"/>
      <c r="E24" s="19"/>
      <c r="F24" s="19"/>
      <c r="G24" s="19"/>
      <c r="H24" s="20"/>
      <c r="I24" s="20"/>
      <c r="J24" s="20"/>
      <c r="K24" s="20"/>
      <c r="L24" s="71"/>
      <c r="M24" s="70"/>
    </row>
    <row r="25" spans="3:13" s="13" customFormat="1" ht="20.25" customHeight="1">
      <c r="C25" s="54" t="s">
        <v>576</v>
      </c>
      <c r="D25" s="55"/>
      <c r="E25" s="55"/>
      <c r="F25" s="55"/>
      <c r="G25" s="55"/>
      <c r="H25" s="55"/>
      <c r="I25" s="55"/>
      <c r="J25" s="55"/>
      <c r="K25" s="55"/>
      <c r="L25" s="46"/>
      <c r="M25" s="160"/>
    </row>
    <row r="26" spans="3:13" ht="26.25" customHeight="1">
      <c r="C26" s="56" t="s">
        <v>579</v>
      </c>
      <c r="D26" s="15">
        <v>33500000</v>
      </c>
      <c r="E26" s="15">
        <v>0</v>
      </c>
      <c r="F26" s="15">
        <v>0</v>
      </c>
      <c r="G26" s="15">
        <v>33500000</v>
      </c>
      <c r="H26" s="15">
        <v>0</v>
      </c>
      <c r="I26" s="15">
        <v>0</v>
      </c>
      <c r="J26" s="15">
        <v>0</v>
      </c>
      <c r="K26" s="15">
        <v>0</v>
      </c>
      <c r="L26" s="51"/>
      <c r="M26" s="161"/>
    </row>
    <row r="27" spans="3:13" s="53" customFormat="1" ht="26.25" customHeight="1">
      <c r="C27" s="60" t="s">
        <v>580</v>
      </c>
      <c r="D27" s="15">
        <v>23000000</v>
      </c>
      <c r="E27" s="15">
        <v>0</v>
      </c>
      <c r="F27" s="15">
        <v>0</v>
      </c>
      <c r="G27" s="15">
        <v>23000000</v>
      </c>
      <c r="H27" s="15">
        <v>0</v>
      </c>
      <c r="I27" s="15">
        <v>0</v>
      </c>
      <c r="J27" s="15">
        <v>0</v>
      </c>
      <c r="K27" s="15">
        <v>0</v>
      </c>
      <c r="L27" s="51"/>
      <c r="M27" s="161"/>
    </row>
    <row r="28" spans="3:13" s="53" customFormat="1" ht="26.25" customHeight="1">
      <c r="C28" s="60" t="s">
        <v>581</v>
      </c>
      <c r="D28" s="15">
        <v>43500000</v>
      </c>
      <c r="E28" s="15">
        <v>0</v>
      </c>
      <c r="F28" s="15">
        <v>40000000</v>
      </c>
      <c r="G28" s="15">
        <v>3500000</v>
      </c>
      <c r="H28" s="15">
        <v>0</v>
      </c>
      <c r="I28" s="15">
        <v>0</v>
      </c>
      <c r="J28" s="15">
        <v>0</v>
      </c>
      <c r="K28" s="15">
        <v>0</v>
      </c>
      <c r="L28" s="51"/>
      <c r="M28" s="161"/>
    </row>
    <row r="29" spans="3:13" s="53" customFormat="1" ht="24" customHeight="1" thickBot="1">
      <c r="C29" s="63" t="s">
        <v>26</v>
      </c>
      <c r="D29" s="44">
        <f t="shared" ref="D29:K29" si="3">SUM(D26:D28)</f>
        <v>100000000</v>
      </c>
      <c r="E29" s="44">
        <f t="shared" si="3"/>
        <v>0</v>
      </c>
      <c r="F29" s="44">
        <f t="shared" si="3"/>
        <v>40000000</v>
      </c>
      <c r="G29" s="44">
        <f t="shared" si="3"/>
        <v>60000000</v>
      </c>
      <c r="H29" s="44">
        <f t="shared" si="3"/>
        <v>0</v>
      </c>
      <c r="I29" s="44">
        <f t="shared" si="3"/>
        <v>0</v>
      </c>
      <c r="J29" s="44">
        <f t="shared" si="3"/>
        <v>0</v>
      </c>
      <c r="K29" s="44">
        <f t="shared" si="3"/>
        <v>0</v>
      </c>
      <c r="L29" s="52"/>
      <c r="M29" s="162"/>
    </row>
    <row r="30" spans="3:13" s="53" customFormat="1" ht="12.75" customHeight="1">
      <c r="D30" s="19"/>
      <c r="E30" s="19"/>
      <c r="F30" s="19"/>
      <c r="G30" s="19"/>
      <c r="H30" s="20"/>
      <c r="I30" s="20"/>
      <c r="J30" s="20"/>
      <c r="K30" s="20"/>
      <c r="L30" s="21"/>
    </row>
    <row r="31" spans="3:13" s="53" customFormat="1" ht="16.5" thickBot="1"/>
    <row r="32" spans="3:13" ht="23.25" customHeight="1" thickBot="1">
      <c r="C32" s="49" t="s">
        <v>95</v>
      </c>
      <c r="D32" s="59">
        <f t="shared" ref="D32:K32" si="4">D18+D13+D23+D29</f>
        <v>198765507</v>
      </c>
      <c r="E32" s="59">
        <f t="shared" si="4"/>
        <v>0</v>
      </c>
      <c r="F32" s="59">
        <f t="shared" si="4"/>
        <v>40000000</v>
      </c>
      <c r="G32" s="59">
        <f t="shared" si="4"/>
        <v>60000000</v>
      </c>
      <c r="H32" s="59">
        <f>H18+H13+H23+H29</f>
        <v>98765506.999999985</v>
      </c>
      <c r="I32" s="59">
        <f t="shared" si="4"/>
        <v>0</v>
      </c>
      <c r="J32" s="59">
        <f t="shared" si="4"/>
        <v>0</v>
      </c>
      <c r="K32" s="59">
        <f t="shared" si="4"/>
        <v>0</v>
      </c>
      <c r="L32" s="57"/>
      <c r="M32" s="58"/>
    </row>
    <row r="33" spans="3:13" ht="13.5" customHeight="1"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3"/>
    </row>
    <row r="34" spans="3:13" ht="31.5" customHeight="1">
      <c r="C34" s="36" t="s">
        <v>77</v>
      </c>
      <c r="D34" s="38">
        <f>F34+G34+H34</f>
        <v>198765507</v>
      </c>
      <c r="E34" s="39"/>
      <c r="F34" s="38">
        <v>40000000</v>
      </c>
      <c r="G34" s="38">
        <v>60000000</v>
      </c>
      <c r="H34" s="38">
        <v>98765507</v>
      </c>
      <c r="I34" s="40"/>
      <c r="J34" s="4"/>
      <c r="K34" s="4"/>
      <c r="L34" s="4"/>
    </row>
    <row r="35" spans="3:13">
      <c r="G35" s="25"/>
      <c r="H35" s="35">
        <f>H34-H32</f>
        <v>0</v>
      </c>
    </row>
    <row r="36" spans="3:13">
      <c r="C36" s="2"/>
      <c r="D36" s="41"/>
      <c r="E36" s="30"/>
      <c r="F36" s="30"/>
      <c r="G36" s="42"/>
      <c r="I36" s="24"/>
    </row>
    <row r="37" spans="3:13">
      <c r="D37" s="25"/>
      <c r="G37" s="25"/>
      <c r="H37" s="32"/>
      <c r="I37" s="25"/>
    </row>
    <row r="38" spans="3:13">
      <c r="C38" s="37"/>
      <c r="E38" s="32"/>
      <c r="F38" s="32"/>
      <c r="H38" s="25"/>
    </row>
    <row r="39" spans="3:13">
      <c r="C39" s="37"/>
      <c r="D39" s="31"/>
      <c r="E39" s="32"/>
      <c r="G39" s="32"/>
      <c r="H39" s="25"/>
    </row>
    <row r="40" spans="3:13">
      <c r="C40" s="33"/>
      <c r="E40" s="32"/>
      <c r="F40" s="32"/>
      <c r="G40" s="34"/>
    </row>
    <row r="41" spans="3:13">
      <c r="G41" s="17"/>
      <c r="H41" s="25"/>
    </row>
    <row r="42" spans="3:13">
      <c r="H42" s="32"/>
    </row>
    <row r="43" spans="3:13">
      <c r="H43" s="25"/>
    </row>
    <row r="44" spans="3:13">
      <c r="G44" s="26"/>
      <c r="H44" s="27"/>
    </row>
  </sheetData>
  <mergeCells count="8">
    <mergeCell ref="M25:M29"/>
    <mergeCell ref="C1:M1"/>
    <mergeCell ref="C2:M2"/>
    <mergeCell ref="C3:M3"/>
    <mergeCell ref="M7:M13"/>
    <mergeCell ref="L8:L12"/>
    <mergeCell ref="C4:M4"/>
    <mergeCell ref="M15:M23"/>
  </mergeCells>
  <phoneticPr fontId="25" type="noConversion"/>
  <printOptions horizontalCentered="1"/>
  <pageMargins left="0.39370078740157483" right="0.39370078740157483" top="0.39370078740157483" bottom="0.78740157480314965" header="0.31496062992125984" footer="0.31496062992125984"/>
  <pageSetup paperSize="512" scale="65" orientation="landscape" r:id="rId1"/>
  <headerFooter>
    <oddFooter>&amp;C&amp;9&amp;P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80"/>
  <sheetViews>
    <sheetView tabSelected="1" topLeftCell="D161" zoomScale="70" zoomScaleNormal="70" workbookViewId="0">
      <selection activeCell="Q177" sqref="Q177"/>
    </sheetView>
  </sheetViews>
  <sheetFormatPr baseColWidth="10" defaultRowHeight="15.75"/>
  <cols>
    <col min="1" max="1" width="12.25" style="76" customWidth="1"/>
    <col min="2" max="2" width="11" style="76"/>
    <col min="3" max="3" width="16.875" hidden="1" customWidth="1"/>
    <col min="4" max="4" width="11.5" style="76" customWidth="1"/>
    <col min="5" max="5" width="18.75" style="83" customWidth="1"/>
    <col min="6" max="6" width="12.625" style="76" hidden="1" customWidth="1"/>
    <col min="7" max="7" width="28.75" style="83" customWidth="1"/>
    <col min="8" max="8" width="13.25" style="76" customWidth="1"/>
    <col min="9" max="9" width="12.875" style="87" customWidth="1"/>
    <col min="10" max="10" width="11" style="76"/>
    <col min="11" max="11" width="32" style="83" customWidth="1"/>
    <col min="12" max="12" width="17.25" style="87" customWidth="1"/>
    <col min="13" max="13" width="12.125" style="92" customWidth="1"/>
    <col min="14" max="14" width="11" style="87"/>
    <col min="15" max="15" width="14.25" style="87" customWidth="1"/>
    <col min="16" max="16" width="0" style="87" hidden="1" customWidth="1"/>
    <col min="17" max="17" width="21.25" customWidth="1"/>
    <col min="18" max="18" width="12.625" customWidth="1"/>
    <col min="19" max="19" width="20.125" customWidth="1"/>
    <col min="20" max="20" width="19.75" customWidth="1"/>
    <col min="21" max="21" width="22" customWidth="1"/>
    <col min="22" max="22" width="14.25" customWidth="1"/>
    <col min="23" max="23" width="17.75" customWidth="1"/>
    <col min="24" max="24" width="14.625" customWidth="1"/>
  </cols>
  <sheetData>
    <row r="1" spans="1:32" s="1" customFormat="1" ht="30">
      <c r="A1" s="176" t="s">
        <v>45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AE1" s="64"/>
      <c r="AF1" s="64"/>
    </row>
    <row r="2" spans="1:32" s="1" customFormat="1" ht="27.75">
      <c r="A2" s="177" t="s">
        <v>218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AE2" s="64"/>
      <c r="AF2" s="64"/>
    </row>
    <row r="3" spans="1:32" s="1" customFormat="1" ht="12" customHeight="1">
      <c r="A3" s="84"/>
      <c r="B3" s="74"/>
      <c r="C3" s="65"/>
      <c r="D3" s="74"/>
      <c r="E3" s="80"/>
      <c r="F3" s="74"/>
      <c r="G3" s="80"/>
      <c r="H3" s="84"/>
      <c r="I3" s="74"/>
      <c r="J3" s="84"/>
      <c r="K3" s="80"/>
      <c r="L3" s="74"/>
      <c r="M3" s="89"/>
      <c r="N3" s="74"/>
      <c r="O3" s="74"/>
      <c r="P3" s="74"/>
      <c r="Q3" s="66"/>
      <c r="R3" s="66"/>
      <c r="S3" s="66"/>
      <c r="T3" s="66"/>
      <c r="U3" s="66"/>
      <c r="V3" s="66"/>
      <c r="W3" s="66"/>
      <c r="X3" s="66"/>
      <c r="AE3" s="64"/>
      <c r="AF3" s="64"/>
    </row>
    <row r="4" spans="1:32" s="1" customFormat="1" ht="30" customHeight="1">
      <c r="A4" s="178" t="s">
        <v>53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AE4" s="64"/>
      <c r="AF4" s="64"/>
    </row>
    <row r="5" spans="1:32" s="1" customFormat="1" thickBot="1">
      <c r="A5" s="75"/>
      <c r="B5" s="75"/>
      <c r="C5" s="62"/>
      <c r="D5" s="75"/>
      <c r="E5" s="81"/>
      <c r="F5" s="75"/>
      <c r="G5" s="81"/>
      <c r="H5" s="75"/>
      <c r="I5" s="85"/>
      <c r="J5" s="75"/>
      <c r="K5" s="81"/>
      <c r="L5" s="85"/>
      <c r="M5" s="90"/>
      <c r="N5" s="85"/>
      <c r="O5" s="85"/>
      <c r="P5" s="85"/>
      <c r="Q5" s="62"/>
      <c r="R5" s="62"/>
      <c r="S5" s="62"/>
      <c r="T5" s="62"/>
      <c r="U5" s="62"/>
      <c r="V5" s="62"/>
      <c r="W5" s="62"/>
      <c r="X5" s="62"/>
      <c r="AE5" s="64"/>
      <c r="AF5" s="64"/>
    </row>
    <row r="6" spans="1:32" s="67" customFormat="1" ht="22.5" customHeight="1" thickBot="1">
      <c r="A6" s="179" t="s">
        <v>28</v>
      </c>
      <c r="B6" s="179" t="s">
        <v>15</v>
      </c>
      <c r="C6" s="174" t="s">
        <v>224</v>
      </c>
      <c r="D6" s="174" t="s">
        <v>212</v>
      </c>
      <c r="E6" s="174" t="s">
        <v>46</v>
      </c>
      <c r="F6" s="174" t="s">
        <v>261</v>
      </c>
      <c r="G6" s="179" t="s">
        <v>29</v>
      </c>
      <c r="H6" s="179" t="s">
        <v>30</v>
      </c>
      <c r="I6" s="179" t="s">
        <v>31</v>
      </c>
      <c r="J6" s="174" t="s">
        <v>217</v>
      </c>
      <c r="K6" s="179" t="s">
        <v>32</v>
      </c>
      <c r="L6" s="179" t="s">
        <v>33</v>
      </c>
      <c r="M6" s="179" t="s">
        <v>34</v>
      </c>
      <c r="N6" s="179"/>
      <c r="O6" s="179"/>
      <c r="P6" s="179"/>
      <c r="Q6" s="180" t="s">
        <v>44</v>
      </c>
      <c r="R6" s="180"/>
      <c r="S6" s="180"/>
      <c r="T6" s="180"/>
      <c r="U6" s="180"/>
      <c r="V6" s="180"/>
      <c r="W6" s="180"/>
      <c r="X6" s="180"/>
      <c r="AE6" s="68"/>
      <c r="AF6" s="68"/>
    </row>
    <row r="7" spans="1:32" s="67" customFormat="1" ht="22.5" customHeight="1" thickBot="1">
      <c r="A7" s="179"/>
      <c r="B7" s="179"/>
      <c r="C7" s="175"/>
      <c r="D7" s="175"/>
      <c r="E7" s="175"/>
      <c r="F7" s="175"/>
      <c r="G7" s="179"/>
      <c r="H7" s="179"/>
      <c r="I7" s="179"/>
      <c r="J7" s="175"/>
      <c r="K7" s="179"/>
      <c r="L7" s="179"/>
      <c r="M7" s="182" t="s">
        <v>21</v>
      </c>
      <c r="N7" s="179" t="s">
        <v>20</v>
      </c>
      <c r="O7" s="174" t="s">
        <v>222</v>
      </c>
      <c r="P7" s="179" t="s">
        <v>214</v>
      </c>
      <c r="Q7" s="180" t="s">
        <v>35</v>
      </c>
      <c r="R7" s="180" t="s">
        <v>36</v>
      </c>
      <c r="S7" s="180" t="s">
        <v>42</v>
      </c>
      <c r="T7" s="180"/>
      <c r="U7" s="180" t="s">
        <v>38</v>
      </c>
      <c r="V7" s="180"/>
      <c r="W7" s="180" t="s">
        <v>84</v>
      </c>
      <c r="X7" s="180" t="s">
        <v>43</v>
      </c>
      <c r="AE7" s="68"/>
      <c r="AF7" s="68"/>
    </row>
    <row r="8" spans="1:32" s="67" customFormat="1" ht="28.5" customHeight="1" thickBot="1">
      <c r="A8" s="174"/>
      <c r="B8" s="174"/>
      <c r="C8" s="175"/>
      <c r="D8" s="175"/>
      <c r="E8" s="175"/>
      <c r="F8" s="175"/>
      <c r="G8" s="174"/>
      <c r="H8" s="174"/>
      <c r="I8" s="174"/>
      <c r="J8" s="175"/>
      <c r="K8" s="174"/>
      <c r="L8" s="174"/>
      <c r="M8" s="183"/>
      <c r="N8" s="174"/>
      <c r="O8" s="175"/>
      <c r="P8" s="174"/>
      <c r="Q8" s="181"/>
      <c r="R8" s="181"/>
      <c r="S8" s="77" t="s">
        <v>37</v>
      </c>
      <c r="T8" s="77" t="s">
        <v>38</v>
      </c>
      <c r="U8" s="77" t="s">
        <v>39</v>
      </c>
      <c r="V8" s="77" t="s">
        <v>40</v>
      </c>
      <c r="W8" s="181"/>
      <c r="X8" s="181"/>
      <c r="AE8" s="68"/>
      <c r="AF8" s="68"/>
    </row>
    <row r="9" spans="1:32" s="67" customFormat="1" ht="28.5" customHeight="1" thickBot="1">
      <c r="A9" s="121" t="s">
        <v>12</v>
      </c>
      <c r="B9" s="69"/>
      <c r="C9" s="69"/>
      <c r="D9" s="122"/>
      <c r="E9" s="122"/>
      <c r="F9" s="122"/>
      <c r="G9" s="122"/>
      <c r="H9" s="122"/>
      <c r="I9" s="122"/>
      <c r="J9" s="122"/>
      <c r="K9" s="122"/>
      <c r="L9" s="122"/>
      <c r="M9" s="123"/>
      <c r="N9" s="122"/>
      <c r="O9" s="122"/>
      <c r="P9" s="122"/>
      <c r="Q9" s="124"/>
      <c r="R9" s="124"/>
      <c r="S9" s="124"/>
      <c r="T9" s="124"/>
      <c r="U9" s="124"/>
      <c r="V9" s="124"/>
      <c r="W9" s="124"/>
      <c r="X9" s="125"/>
      <c r="AE9" s="68"/>
      <c r="AF9" s="68"/>
    </row>
    <row r="10" spans="1:32" ht="16.5" thickBot="1">
      <c r="A10" s="93" t="s">
        <v>219</v>
      </c>
      <c r="B10" s="94"/>
      <c r="C10" s="94"/>
      <c r="D10" s="94"/>
      <c r="E10" s="94"/>
      <c r="F10" s="94"/>
      <c r="G10" s="94"/>
      <c r="H10" s="94"/>
      <c r="I10" s="96"/>
      <c r="J10" s="94"/>
      <c r="K10" s="95"/>
      <c r="L10" s="96"/>
      <c r="M10" s="97"/>
      <c r="N10" s="96"/>
      <c r="O10" s="96"/>
      <c r="P10" s="96"/>
      <c r="Q10" s="98"/>
      <c r="R10" s="98"/>
      <c r="S10" s="98"/>
      <c r="T10" s="98"/>
      <c r="U10" s="98"/>
      <c r="V10" s="98"/>
      <c r="W10" s="98"/>
      <c r="X10" s="99"/>
    </row>
    <row r="11" spans="1:32" ht="31.5">
      <c r="A11" s="100" t="s">
        <v>410</v>
      </c>
      <c r="B11" s="101">
        <v>1</v>
      </c>
      <c r="C11" s="102" t="s">
        <v>24</v>
      </c>
      <c r="D11" s="101" t="s">
        <v>155</v>
      </c>
      <c r="E11" s="103" t="s">
        <v>198</v>
      </c>
      <c r="F11" s="101" t="s">
        <v>144</v>
      </c>
      <c r="G11" s="103" t="s">
        <v>555</v>
      </c>
      <c r="H11" s="101" t="s">
        <v>55</v>
      </c>
      <c r="I11" s="104" t="s">
        <v>60</v>
      </c>
      <c r="J11" s="101" t="s">
        <v>59</v>
      </c>
      <c r="K11" s="103" t="s">
        <v>388</v>
      </c>
      <c r="L11" s="104" t="s">
        <v>63</v>
      </c>
      <c r="M11" s="105">
        <v>200</v>
      </c>
      <c r="N11" s="104" t="s">
        <v>229</v>
      </c>
      <c r="O11" s="104">
        <v>500</v>
      </c>
      <c r="P11" s="104">
        <v>177</v>
      </c>
      <c r="Q11" s="106">
        <f>SUM(R11:X11)</f>
        <v>54000</v>
      </c>
      <c r="R11" s="106">
        <v>0</v>
      </c>
      <c r="S11" s="106">
        <v>0</v>
      </c>
      <c r="T11" s="106">
        <v>0</v>
      </c>
      <c r="U11" s="106">
        <v>54000</v>
      </c>
      <c r="V11" s="106">
        <v>0</v>
      </c>
      <c r="W11" s="106">
        <v>0</v>
      </c>
      <c r="X11" s="107">
        <v>0</v>
      </c>
    </row>
    <row r="12" spans="1:32" ht="47.25">
      <c r="A12" s="108" t="s">
        <v>411</v>
      </c>
      <c r="B12" s="79">
        <v>1</v>
      </c>
      <c r="C12" s="78" t="s">
        <v>24</v>
      </c>
      <c r="D12" s="79" t="s">
        <v>150</v>
      </c>
      <c r="E12" s="82" t="s">
        <v>193</v>
      </c>
      <c r="F12" s="79" t="s">
        <v>259</v>
      </c>
      <c r="G12" s="82" t="s">
        <v>556</v>
      </c>
      <c r="H12" s="79" t="s">
        <v>79</v>
      </c>
      <c r="I12" s="86" t="s">
        <v>60</v>
      </c>
      <c r="J12" s="79" t="s">
        <v>59</v>
      </c>
      <c r="K12" s="82" t="s">
        <v>58</v>
      </c>
      <c r="L12" s="86" t="s">
        <v>57</v>
      </c>
      <c r="M12" s="91">
        <v>1</v>
      </c>
      <c r="N12" s="86" t="s">
        <v>25</v>
      </c>
      <c r="O12" s="86">
        <v>80</v>
      </c>
      <c r="P12" s="86">
        <v>392</v>
      </c>
      <c r="Q12" s="88">
        <f t="shared" ref="Q12:Q38" si="0">SUM(R12:X12)</f>
        <v>230000</v>
      </c>
      <c r="R12" s="88">
        <v>0</v>
      </c>
      <c r="S12" s="88">
        <v>0</v>
      </c>
      <c r="T12" s="88">
        <v>0</v>
      </c>
      <c r="U12" s="88">
        <v>230000</v>
      </c>
      <c r="V12" s="88">
        <v>0</v>
      </c>
      <c r="W12" s="88">
        <v>0</v>
      </c>
      <c r="X12" s="109">
        <v>0</v>
      </c>
    </row>
    <row r="13" spans="1:32" ht="47.25">
      <c r="A13" s="108" t="s">
        <v>412</v>
      </c>
      <c r="B13" s="79">
        <v>1</v>
      </c>
      <c r="C13" s="78" t="s">
        <v>6</v>
      </c>
      <c r="D13" s="79" t="s">
        <v>140</v>
      </c>
      <c r="E13" s="82" t="s">
        <v>18</v>
      </c>
      <c r="F13" s="79" t="s">
        <v>258</v>
      </c>
      <c r="G13" s="82" t="s">
        <v>293</v>
      </c>
      <c r="H13" s="79" t="s">
        <v>55</v>
      </c>
      <c r="I13" s="86" t="s">
        <v>60</v>
      </c>
      <c r="J13" s="79" t="s">
        <v>59</v>
      </c>
      <c r="K13" s="82" t="s">
        <v>58</v>
      </c>
      <c r="L13" s="86" t="s">
        <v>57</v>
      </c>
      <c r="M13" s="91">
        <v>1</v>
      </c>
      <c r="N13" s="86" t="s">
        <v>25</v>
      </c>
      <c r="O13" s="86">
        <v>50</v>
      </c>
      <c r="P13" s="86">
        <v>553</v>
      </c>
      <c r="Q13" s="88">
        <f t="shared" si="0"/>
        <v>230000</v>
      </c>
      <c r="R13" s="88">
        <v>0</v>
      </c>
      <c r="S13" s="88">
        <v>0</v>
      </c>
      <c r="T13" s="88">
        <v>0</v>
      </c>
      <c r="U13" s="88">
        <v>230000</v>
      </c>
      <c r="V13" s="88">
        <v>0</v>
      </c>
      <c r="W13" s="88">
        <v>0</v>
      </c>
      <c r="X13" s="109">
        <v>0</v>
      </c>
    </row>
    <row r="14" spans="1:32" ht="47.25">
      <c r="A14" s="108" t="s">
        <v>413</v>
      </c>
      <c r="B14" s="79">
        <v>1</v>
      </c>
      <c r="C14" s="78" t="s">
        <v>6</v>
      </c>
      <c r="D14" s="79" t="s">
        <v>159</v>
      </c>
      <c r="E14" s="82" t="s">
        <v>201</v>
      </c>
      <c r="F14" s="79" t="s">
        <v>259</v>
      </c>
      <c r="G14" s="82" t="s">
        <v>294</v>
      </c>
      <c r="H14" s="79" t="s">
        <v>79</v>
      </c>
      <c r="I14" s="86" t="s">
        <v>60</v>
      </c>
      <c r="J14" s="79" t="s">
        <v>59</v>
      </c>
      <c r="K14" s="82" t="s">
        <v>58</v>
      </c>
      <c r="L14" s="86" t="s">
        <v>57</v>
      </c>
      <c r="M14" s="91">
        <v>1</v>
      </c>
      <c r="N14" s="86" t="s">
        <v>25</v>
      </c>
      <c r="O14" s="86">
        <v>50</v>
      </c>
      <c r="P14" s="86">
        <v>465</v>
      </c>
      <c r="Q14" s="88">
        <f t="shared" si="0"/>
        <v>230000</v>
      </c>
      <c r="R14" s="88">
        <v>0</v>
      </c>
      <c r="S14" s="88">
        <v>0</v>
      </c>
      <c r="T14" s="88">
        <v>0</v>
      </c>
      <c r="U14" s="88">
        <v>230000</v>
      </c>
      <c r="V14" s="88">
        <v>0</v>
      </c>
      <c r="W14" s="88">
        <v>0</v>
      </c>
      <c r="X14" s="109">
        <v>0</v>
      </c>
    </row>
    <row r="15" spans="1:32" ht="47.25">
      <c r="A15" s="108" t="s">
        <v>414</v>
      </c>
      <c r="B15" s="79">
        <v>1</v>
      </c>
      <c r="C15" s="78" t="s">
        <v>6</v>
      </c>
      <c r="D15" s="79" t="s">
        <v>168</v>
      </c>
      <c r="E15" s="82" t="s">
        <v>210</v>
      </c>
      <c r="F15" s="79" t="s">
        <v>259</v>
      </c>
      <c r="G15" s="82" t="s">
        <v>295</v>
      </c>
      <c r="H15" s="79" t="s">
        <v>55</v>
      </c>
      <c r="I15" s="86" t="s">
        <v>60</v>
      </c>
      <c r="J15" s="79" t="s">
        <v>59</v>
      </c>
      <c r="K15" s="82" t="s">
        <v>58</v>
      </c>
      <c r="L15" s="86" t="s">
        <v>57</v>
      </c>
      <c r="M15" s="91">
        <v>1</v>
      </c>
      <c r="N15" s="86" t="s">
        <v>25</v>
      </c>
      <c r="O15" s="86">
        <v>50</v>
      </c>
      <c r="P15" s="86">
        <v>84</v>
      </c>
      <c r="Q15" s="88">
        <f t="shared" si="0"/>
        <v>230000</v>
      </c>
      <c r="R15" s="88">
        <v>0</v>
      </c>
      <c r="S15" s="88">
        <v>0</v>
      </c>
      <c r="T15" s="88">
        <v>0</v>
      </c>
      <c r="U15" s="88">
        <v>230000</v>
      </c>
      <c r="V15" s="88">
        <v>0</v>
      </c>
      <c r="W15" s="88">
        <v>0</v>
      </c>
      <c r="X15" s="109">
        <v>0</v>
      </c>
    </row>
    <row r="16" spans="1:32" ht="47.25">
      <c r="A16" s="108" t="s">
        <v>415</v>
      </c>
      <c r="B16" s="79">
        <v>1</v>
      </c>
      <c r="C16" s="78" t="s">
        <v>6</v>
      </c>
      <c r="D16" s="79" t="s">
        <v>140</v>
      </c>
      <c r="E16" s="82" t="s">
        <v>18</v>
      </c>
      <c r="F16" s="79" t="s">
        <v>258</v>
      </c>
      <c r="G16" s="82" t="s">
        <v>293</v>
      </c>
      <c r="H16" s="79" t="s">
        <v>55</v>
      </c>
      <c r="I16" s="86" t="s">
        <v>60</v>
      </c>
      <c r="J16" s="79" t="s">
        <v>59</v>
      </c>
      <c r="K16" s="82" t="s">
        <v>58</v>
      </c>
      <c r="L16" s="86" t="s">
        <v>57</v>
      </c>
      <c r="M16" s="91">
        <v>1</v>
      </c>
      <c r="N16" s="86" t="s">
        <v>25</v>
      </c>
      <c r="O16" s="86">
        <v>50</v>
      </c>
      <c r="P16" s="86">
        <v>553</v>
      </c>
      <c r="Q16" s="88">
        <f t="shared" si="0"/>
        <v>230000</v>
      </c>
      <c r="R16" s="88">
        <v>0</v>
      </c>
      <c r="S16" s="88">
        <v>0</v>
      </c>
      <c r="T16" s="88">
        <v>0</v>
      </c>
      <c r="U16" s="88">
        <v>230000</v>
      </c>
      <c r="V16" s="88">
        <v>0</v>
      </c>
      <c r="W16" s="88">
        <v>0</v>
      </c>
      <c r="X16" s="109">
        <v>0</v>
      </c>
    </row>
    <row r="17" spans="1:24" ht="31.5">
      <c r="A17" s="108" t="s">
        <v>416</v>
      </c>
      <c r="B17" s="79">
        <v>1</v>
      </c>
      <c r="C17" s="78" t="s">
        <v>1</v>
      </c>
      <c r="D17" s="79" t="s">
        <v>118</v>
      </c>
      <c r="E17" s="82" t="s">
        <v>11</v>
      </c>
      <c r="F17" s="79" t="s">
        <v>260</v>
      </c>
      <c r="G17" s="82" t="s">
        <v>298</v>
      </c>
      <c r="H17" s="79" t="s">
        <v>80</v>
      </c>
      <c r="I17" s="86" t="s">
        <v>60</v>
      </c>
      <c r="J17" s="79" t="s">
        <v>59</v>
      </c>
      <c r="K17" s="82" t="s">
        <v>299</v>
      </c>
      <c r="L17" s="86" t="s">
        <v>63</v>
      </c>
      <c r="M17" s="91">
        <v>740.74</v>
      </c>
      <c r="N17" s="86" t="s">
        <v>229</v>
      </c>
      <c r="O17" s="86">
        <v>50</v>
      </c>
      <c r="P17" s="86">
        <v>84307</v>
      </c>
      <c r="Q17" s="88">
        <f t="shared" si="0"/>
        <v>200000</v>
      </c>
      <c r="R17" s="88">
        <v>0</v>
      </c>
      <c r="S17" s="88">
        <v>0</v>
      </c>
      <c r="T17" s="88">
        <v>0</v>
      </c>
      <c r="U17" s="88">
        <v>200000</v>
      </c>
      <c r="V17" s="88">
        <v>0</v>
      </c>
      <c r="W17" s="88">
        <v>0</v>
      </c>
      <c r="X17" s="109">
        <v>0</v>
      </c>
    </row>
    <row r="18" spans="1:24" ht="47.25">
      <c r="A18" s="108" t="s">
        <v>417</v>
      </c>
      <c r="B18" s="79">
        <v>1</v>
      </c>
      <c r="C18" s="78" t="s">
        <v>1</v>
      </c>
      <c r="D18" s="79" t="s">
        <v>165</v>
      </c>
      <c r="E18" s="82" t="s">
        <v>207</v>
      </c>
      <c r="F18" s="79" t="s">
        <v>259</v>
      </c>
      <c r="G18" s="82" t="s">
        <v>303</v>
      </c>
      <c r="H18" s="79" t="s">
        <v>80</v>
      </c>
      <c r="I18" s="86" t="s">
        <v>60</v>
      </c>
      <c r="J18" s="79" t="s">
        <v>59</v>
      </c>
      <c r="K18" s="82" t="s">
        <v>58</v>
      </c>
      <c r="L18" s="86" t="s">
        <v>57</v>
      </c>
      <c r="M18" s="91">
        <v>1</v>
      </c>
      <c r="N18" s="86" t="s">
        <v>25</v>
      </c>
      <c r="O18" s="86">
        <v>60</v>
      </c>
      <c r="P18" s="86">
        <v>89</v>
      </c>
      <c r="Q18" s="88">
        <f t="shared" si="0"/>
        <v>230000</v>
      </c>
      <c r="R18" s="88">
        <v>0</v>
      </c>
      <c r="S18" s="88">
        <v>0</v>
      </c>
      <c r="T18" s="88">
        <v>0</v>
      </c>
      <c r="U18" s="88">
        <v>230000</v>
      </c>
      <c r="V18" s="88">
        <v>0</v>
      </c>
      <c r="W18" s="88">
        <v>0</v>
      </c>
      <c r="X18" s="109">
        <v>0</v>
      </c>
    </row>
    <row r="19" spans="1:24" ht="47.25">
      <c r="A19" s="108" t="s">
        <v>418</v>
      </c>
      <c r="B19" s="79">
        <v>1</v>
      </c>
      <c r="C19" s="78" t="s">
        <v>9</v>
      </c>
      <c r="D19" s="79" t="s">
        <v>124</v>
      </c>
      <c r="E19" s="82" t="s">
        <v>173</v>
      </c>
      <c r="F19" s="79" t="s">
        <v>123</v>
      </c>
      <c r="G19" s="82" t="s">
        <v>73</v>
      </c>
      <c r="H19" s="79" t="s">
        <v>79</v>
      </c>
      <c r="I19" s="86" t="s">
        <v>60</v>
      </c>
      <c r="J19" s="79" t="s">
        <v>59</v>
      </c>
      <c r="K19" s="82" t="s">
        <v>58</v>
      </c>
      <c r="L19" s="86" t="s">
        <v>57</v>
      </c>
      <c r="M19" s="91">
        <v>1</v>
      </c>
      <c r="N19" s="86" t="s">
        <v>25</v>
      </c>
      <c r="O19" s="86">
        <v>60</v>
      </c>
      <c r="P19" s="86">
        <v>2657</v>
      </c>
      <c r="Q19" s="88">
        <f t="shared" si="0"/>
        <v>230000</v>
      </c>
      <c r="R19" s="88">
        <v>0</v>
      </c>
      <c r="S19" s="88">
        <v>0</v>
      </c>
      <c r="T19" s="88">
        <v>0</v>
      </c>
      <c r="U19" s="88">
        <v>230000</v>
      </c>
      <c r="V19" s="88">
        <v>0</v>
      </c>
      <c r="W19" s="88">
        <v>0</v>
      </c>
      <c r="X19" s="109">
        <v>0</v>
      </c>
    </row>
    <row r="20" spans="1:24" ht="63">
      <c r="A20" s="108" t="s">
        <v>419</v>
      </c>
      <c r="B20" s="79">
        <v>1</v>
      </c>
      <c r="C20" s="78" t="s">
        <v>23</v>
      </c>
      <c r="D20" s="79" t="s">
        <v>125</v>
      </c>
      <c r="E20" s="82" t="s">
        <v>174</v>
      </c>
      <c r="F20" s="79" t="s">
        <v>133</v>
      </c>
      <c r="G20" s="82" t="s">
        <v>90</v>
      </c>
      <c r="H20" s="79" t="s">
        <v>55</v>
      </c>
      <c r="I20" s="86" t="s">
        <v>60</v>
      </c>
      <c r="J20" s="79" t="s">
        <v>59</v>
      </c>
      <c r="K20" s="82" t="s">
        <v>372</v>
      </c>
      <c r="L20" s="86" t="s">
        <v>63</v>
      </c>
      <c r="M20" s="91">
        <v>100</v>
      </c>
      <c r="N20" s="86" t="s">
        <v>229</v>
      </c>
      <c r="O20" s="86">
        <v>51</v>
      </c>
      <c r="P20" s="86">
        <v>1180</v>
      </c>
      <c r="Q20" s="88">
        <f t="shared" si="0"/>
        <v>150000</v>
      </c>
      <c r="R20" s="88">
        <v>0</v>
      </c>
      <c r="S20" s="88">
        <v>0</v>
      </c>
      <c r="T20" s="88">
        <v>0</v>
      </c>
      <c r="U20" s="88">
        <v>150000</v>
      </c>
      <c r="V20" s="88">
        <v>0</v>
      </c>
      <c r="W20" s="88">
        <v>0</v>
      </c>
      <c r="X20" s="109">
        <v>0</v>
      </c>
    </row>
    <row r="21" spans="1:24" ht="47.25">
      <c r="A21" s="108" t="s">
        <v>420</v>
      </c>
      <c r="B21" s="79">
        <v>1</v>
      </c>
      <c r="C21" s="78" t="s">
        <v>3</v>
      </c>
      <c r="D21" s="79" t="s">
        <v>118</v>
      </c>
      <c r="E21" s="82" t="s">
        <v>11</v>
      </c>
      <c r="F21" s="79" t="s">
        <v>260</v>
      </c>
      <c r="G21" s="82" t="s">
        <v>114</v>
      </c>
      <c r="H21" s="79" t="s">
        <v>80</v>
      </c>
      <c r="I21" s="86" t="s">
        <v>60</v>
      </c>
      <c r="J21" s="79" t="s">
        <v>59</v>
      </c>
      <c r="K21" s="82" t="s">
        <v>58</v>
      </c>
      <c r="L21" s="86" t="s">
        <v>57</v>
      </c>
      <c r="M21" s="91">
        <v>1</v>
      </c>
      <c r="N21" s="86" t="s">
        <v>25</v>
      </c>
      <c r="O21" s="86">
        <v>50</v>
      </c>
      <c r="P21" s="86">
        <v>84307</v>
      </c>
      <c r="Q21" s="88">
        <f t="shared" si="0"/>
        <v>230000</v>
      </c>
      <c r="R21" s="88">
        <v>0</v>
      </c>
      <c r="S21" s="88">
        <v>0</v>
      </c>
      <c r="T21" s="88">
        <v>0</v>
      </c>
      <c r="U21" s="88">
        <v>230000</v>
      </c>
      <c r="V21" s="88">
        <v>0</v>
      </c>
      <c r="W21" s="88">
        <v>0</v>
      </c>
      <c r="X21" s="109">
        <v>0</v>
      </c>
    </row>
    <row r="22" spans="1:24" ht="47.25">
      <c r="A22" s="108" t="s">
        <v>421</v>
      </c>
      <c r="B22" s="79">
        <v>1</v>
      </c>
      <c r="C22" s="78" t="s">
        <v>3</v>
      </c>
      <c r="D22" s="79" t="s">
        <v>118</v>
      </c>
      <c r="E22" s="82" t="s">
        <v>11</v>
      </c>
      <c r="F22" s="79" t="s">
        <v>260</v>
      </c>
      <c r="G22" s="82" t="s">
        <v>326</v>
      </c>
      <c r="H22" s="79" t="s">
        <v>80</v>
      </c>
      <c r="I22" s="86" t="s">
        <v>60</v>
      </c>
      <c r="J22" s="79" t="s">
        <v>59</v>
      </c>
      <c r="K22" s="82" t="s">
        <v>58</v>
      </c>
      <c r="L22" s="86" t="s">
        <v>57</v>
      </c>
      <c r="M22" s="91">
        <v>1</v>
      </c>
      <c r="N22" s="86" t="s">
        <v>25</v>
      </c>
      <c r="O22" s="86">
        <v>60</v>
      </c>
      <c r="P22" s="86">
        <v>84307</v>
      </c>
      <c r="Q22" s="88">
        <f t="shared" si="0"/>
        <v>230000</v>
      </c>
      <c r="R22" s="88">
        <v>0</v>
      </c>
      <c r="S22" s="88">
        <v>0</v>
      </c>
      <c r="T22" s="88">
        <v>0</v>
      </c>
      <c r="U22" s="88">
        <v>230000</v>
      </c>
      <c r="V22" s="88">
        <v>0</v>
      </c>
      <c r="W22" s="88">
        <v>0</v>
      </c>
      <c r="X22" s="109">
        <v>0</v>
      </c>
    </row>
    <row r="23" spans="1:24" ht="47.25">
      <c r="A23" s="108" t="s">
        <v>422</v>
      </c>
      <c r="B23" s="79">
        <v>1</v>
      </c>
      <c r="C23" s="78" t="s">
        <v>17</v>
      </c>
      <c r="D23" s="79" t="s">
        <v>128</v>
      </c>
      <c r="E23" s="82" t="s">
        <v>177</v>
      </c>
      <c r="F23" s="79" t="s">
        <v>138</v>
      </c>
      <c r="G23" s="82" t="s">
        <v>345</v>
      </c>
      <c r="H23" s="79" t="s">
        <v>55</v>
      </c>
      <c r="I23" s="86" t="s">
        <v>60</v>
      </c>
      <c r="J23" s="79" t="s">
        <v>59</v>
      </c>
      <c r="K23" s="82" t="s">
        <v>58</v>
      </c>
      <c r="L23" s="86" t="s">
        <v>57</v>
      </c>
      <c r="M23" s="91">
        <v>2</v>
      </c>
      <c r="N23" s="86" t="s">
        <v>25</v>
      </c>
      <c r="O23" s="86">
        <v>60</v>
      </c>
      <c r="P23" s="86">
        <v>2396</v>
      </c>
      <c r="Q23" s="88">
        <f t="shared" si="0"/>
        <v>230000</v>
      </c>
      <c r="R23" s="88">
        <v>0</v>
      </c>
      <c r="S23" s="88">
        <v>0</v>
      </c>
      <c r="T23" s="88">
        <v>0</v>
      </c>
      <c r="U23" s="88">
        <v>230000</v>
      </c>
      <c r="V23" s="88">
        <v>0</v>
      </c>
      <c r="W23" s="88">
        <v>0</v>
      </c>
      <c r="X23" s="109">
        <v>0</v>
      </c>
    </row>
    <row r="24" spans="1:24" ht="47.25">
      <c r="A24" s="108" t="s">
        <v>423</v>
      </c>
      <c r="B24" s="79">
        <v>1</v>
      </c>
      <c r="C24" s="78" t="s">
        <v>11</v>
      </c>
      <c r="D24" s="79" t="s">
        <v>118</v>
      </c>
      <c r="E24" s="82" t="s">
        <v>11</v>
      </c>
      <c r="F24" s="79" t="s">
        <v>260</v>
      </c>
      <c r="G24" s="82" t="s">
        <v>312</v>
      </c>
      <c r="H24" s="79" t="s">
        <v>80</v>
      </c>
      <c r="I24" s="86" t="s">
        <v>60</v>
      </c>
      <c r="J24" s="79" t="s">
        <v>59</v>
      </c>
      <c r="K24" s="82" t="s">
        <v>557</v>
      </c>
      <c r="L24" s="86" t="s">
        <v>57</v>
      </c>
      <c r="M24" s="91">
        <v>1</v>
      </c>
      <c r="N24" s="86" t="s">
        <v>67</v>
      </c>
      <c r="O24" s="86">
        <v>700</v>
      </c>
      <c r="P24" s="86">
        <v>84307</v>
      </c>
      <c r="Q24" s="88">
        <f t="shared" si="0"/>
        <v>1601717</v>
      </c>
      <c r="R24" s="88">
        <v>0</v>
      </c>
      <c r="S24" s="88">
        <v>0</v>
      </c>
      <c r="T24" s="88">
        <v>0</v>
      </c>
      <c r="U24" s="88">
        <v>1601717</v>
      </c>
      <c r="V24" s="88">
        <v>0</v>
      </c>
      <c r="W24" s="88">
        <v>0</v>
      </c>
      <c r="X24" s="109">
        <v>0</v>
      </c>
    </row>
    <row r="25" spans="1:24" ht="63">
      <c r="A25" s="108" t="s">
        <v>424</v>
      </c>
      <c r="B25" s="79">
        <v>1</v>
      </c>
      <c r="C25" s="78" t="s">
        <v>11</v>
      </c>
      <c r="D25" s="79" t="s">
        <v>118</v>
      </c>
      <c r="E25" s="82" t="s">
        <v>11</v>
      </c>
      <c r="F25" s="79" t="s">
        <v>260</v>
      </c>
      <c r="G25" s="82" t="s">
        <v>409</v>
      </c>
      <c r="H25" s="79" t="s">
        <v>80</v>
      </c>
      <c r="I25" s="86" t="s">
        <v>60</v>
      </c>
      <c r="J25" s="79" t="s">
        <v>59</v>
      </c>
      <c r="K25" s="82" t="s">
        <v>381</v>
      </c>
      <c r="L25" s="86" t="s">
        <v>57</v>
      </c>
      <c r="M25" s="91">
        <v>250</v>
      </c>
      <c r="N25" s="86" t="s">
        <v>229</v>
      </c>
      <c r="O25" s="86">
        <v>300</v>
      </c>
      <c r="P25" s="86">
        <v>84307</v>
      </c>
      <c r="Q25" s="88">
        <f t="shared" si="0"/>
        <v>515000</v>
      </c>
      <c r="R25" s="88">
        <v>0</v>
      </c>
      <c r="S25" s="88">
        <v>0</v>
      </c>
      <c r="T25" s="88">
        <v>0</v>
      </c>
      <c r="U25" s="88">
        <v>515000</v>
      </c>
      <c r="V25" s="88">
        <v>0</v>
      </c>
      <c r="W25" s="88">
        <v>0</v>
      </c>
      <c r="X25" s="109">
        <v>0</v>
      </c>
    </row>
    <row r="26" spans="1:24" ht="31.5">
      <c r="A26" s="108" t="s">
        <v>425</v>
      </c>
      <c r="B26" s="79">
        <v>1</v>
      </c>
      <c r="C26" s="78" t="s">
        <v>11</v>
      </c>
      <c r="D26" s="79" t="s">
        <v>118</v>
      </c>
      <c r="E26" s="82" t="s">
        <v>11</v>
      </c>
      <c r="F26" s="79" t="s">
        <v>260</v>
      </c>
      <c r="G26" s="82" t="s">
        <v>11</v>
      </c>
      <c r="H26" s="79" t="s">
        <v>80</v>
      </c>
      <c r="I26" s="86" t="s">
        <v>60</v>
      </c>
      <c r="J26" s="79" t="s">
        <v>59</v>
      </c>
      <c r="K26" s="82" t="s">
        <v>406</v>
      </c>
      <c r="L26" s="86" t="s">
        <v>57</v>
      </c>
      <c r="M26" s="91">
        <v>1</v>
      </c>
      <c r="N26" s="86" t="s">
        <v>379</v>
      </c>
      <c r="O26" s="86">
        <v>500</v>
      </c>
      <c r="P26" s="86">
        <v>84307</v>
      </c>
      <c r="Q26" s="88">
        <f t="shared" si="0"/>
        <v>3000000</v>
      </c>
      <c r="R26" s="88"/>
      <c r="S26" s="88"/>
      <c r="T26" s="88"/>
      <c r="U26" s="88">
        <v>3000000</v>
      </c>
      <c r="V26" s="88"/>
      <c r="W26" s="88"/>
      <c r="X26" s="109"/>
    </row>
    <row r="27" spans="1:24" ht="31.5">
      <c r="A27" s="108" t="s">
        <v>426</v>
      </c>
      <c r="B27" s="79">
        <v>1</v>
      </c>
      <c r="C27" s="78" t="s">
        <v>7</v>
      </c>
      <c r="D27" s="79" t="s">
        <v>147</v>
      </c>
      <c r="E27" s="82" t="s">
        <v>190</v>
      </c>
      <c r="F27" s="79" t="s">
        <v>144</v>
      </c>
      <c r="G27" s="82" t="s">
        <v>284</v>
      </c>
      <c r="H27" s="79" t="s">
        <v>55</v>
      </c>
      <c r="I27" s="86" t="s">
        <v>60</v>
      </c>
      <c r="J27" s="79" t="s">
        <v>59</v>
      </c>
      <c r="K27" s="82" t="s">
        <v>97</v>
      </c>
      <c r="L27" s="86" t="s">
        <v>63</v>
      </c>
      <c r="M27" s="91">
        <v>555.54999999999995</v>
      </c>
      <c r="N27" s="86" t="s">
        <v>229</v>
      </c>
      <c r="O27" s="86">
        <v>35</v>
      </c>
      <c r="P27" s="86">
        <v>35</v>
      </c>
      <c r="Q27" s="88">
        <f t="shared" si="0"/>
        <v>150000</v>
      </c>
      <c r="R27" s="88">
        <v>0</v>
      </c>
      <c r="S27" s="88">
        <v>0</v>
      </c>
      <c r="T27" s="88">
        <v>0</v>
      </c>
      <c r="U27" s="88">
        <v>150000</v>
      </c>
      <c r="V27" s="88">
        <v>0</v>
      </c>
      <c r="W27" s="88">
        <v>0</v>
      </c>
      <c r="X27" s="109">
        <v>0</v>
      </c>
    </row>
    <row r="28" spans="1:24" ht="31.5">
      <c r="A28" s="108" t="s">
        <v>427</v>
      </c>
      <c r="B28" s="79">
        <v>1</v>
      </c>
      <c r="C28" s="78" t="s">
        <v>7</v>
      </c>
      <c r="D28" s="79" t="s">
        <v>153</v>
      </c>
      <c r="E28" s="82" t="s">
        <v>196</v>
      </c>
      <c r="F28" s="79" t="s">
        <v>144</v>
      </c>
      <c r="G28" s="82" t="s">
        <v>237</v>
      </c>
      <c r="H28" s="79" t="s">
        <v>55</v>
      </c>
      <c r="I28" s="86" t="s">
        <v>60</v>
      </c>
      <c r="J28" s="79" t="s">
        <v>59</v>
      </c>
      <c r="K28" s="82" t="s">
        <v>285</v>
      </c>
      <c r="L28" s="86" t="s">
        <v>63</v>
      </c>
      <c r="M28" s="91">
        <v>259.25</v>
      </c>
      <c r="N28" s="86" t="s">
        <v>229</v>
      </c>
      <c r="O28" s="86">
        <v>50</v>
      </c>
      <c r="P28" s="86">
        <v>85</v>
      </c>
      <c r="Q28" s="88">
        <f t="shared" si="0"/>
        <v>70000</v>
      </c>
      <c r="R28" s="88">
        <v>0</v>
      </c>
      <c r="S28" s="88">
        <v>0</v>
      </c>
      <c r="T28" s="88">
        <v>0</v>
      </c>
      <c r="U28" s="88">
        <v>70000</v>
      </c>
      <c r="V28" s="88">
        <v>0</v>
      </c>
      <c r="W28" s="88">
        <v>0</v>
      </c>
      <c r="X28" s="109">
        <v>0</v>
      </c>
    </row>
    <row r="29" spans="1:24" ht="47.25">
      <c r="A29" s="108" t="s">
        <v>428</v>
      </c>
      <c r="B29" s="79">
        <v>1</v>
      </c>
      <c r="C29" s="78" t="s">
        <v>7</v>
      </c>
      <c r="D29" s="79" t="s">
        <v>131</v>
      </c>
      <c r="E29" s="82" t="s">
        <v>180</v>
      </c>
      <c r="F29" s="79" t="s">
        <v>144</v>
      </c>
      <c r="G29" s="82" t="s">
        <v>287</v>
      </c>
      <c r="H29" s="79" t="s">
        <v>79</v>
      </c>
      <c r="I29" s="86" t="s">
        <v>60</v>
      </c>
      <c r="J29" s="79" t="s">
        <v>59</v>
      </c>
      <c r="K29" s="82" t="s">
        <v>58</v>
      </c>
      <c r="L29" s="86" t="s">
        <v>57</v>
      </c>
      <c r="M29" s="91">
        <v>1</v>
      </c>
      <c r="N29" s="86" t="s">
        <v>25</v>
      </c>
      <c r="O29" s="86">
        <v>51</v>
      </c>
      <c r="P29" s="86">
        <v>410</v>
      </c>
      <c r="Q29" s="88">
        <f t="shared" si="0"/>
        <v>230000</v>
      </c>
      <c r="R29" s="88">
        <v>0</v>
      </c>
      <c r="S29" s="88">
        <v>0</v>
      </c>
      <c r="T29" s="88">
        <v>0</v>
      </c>
      <c r="U29" s="88">
        <v>230000</v>
      </c>
      <c r="V29" s="88">
        <v>0</v>
      </c>
      <c r="W29" s="88">
        <v>0</v>
      </c>
      <c r="X29" s="109">
        <v>0</v>
      </c>
    </row>
    <row r="30" spans="1:24" ht="31.5">
      <c r="A30" s="108" t="s">
        <v>429</v>
      </c>
      <c r="B30" s="79">
        <v>1</v>
      </c>
      <c r="C30" s="78" t="s">
        <v>10</v>
      </c>
      <c r="D30" s="79" t="s">
        <v>134</v>
      </c>
      <c r="E30" s="82" t="s">
        <v>113</v>
      </c>
      <c r="F30" s="79" t="s">
        <v>258</v>
      </c>
      <c r="G30" s="82" t="s">
        <v>384</v>
      </c>
      <c r="H30" s="79" t="s">
        <v>79</v>
      </c>
      <c r="I30" s="86" t="s">
        <v>60</v>
      </c>
      <c r="J30" s="79" t="s">
        <v>59</v>
      </c>
      <c r="K30" s="82" t="s">
        <v>558</v>
      </c>
      <c r="L30" s="86" t="s">
        <v>63</v>
      </c>
      <c r="M30" s="91">
        <v>100</v>
      </c>
      <c r="N30" s="86" t="s">
        <v>229</v>
      </c>
      <c r="O30" s="86">
        <v>300</v>
      </c>
      <c r="P30" s="86">
        <v>335</v>
      </c>
      <c r="Q30" s="88">
        <f t="shared" si="0"/>
        <v>70000</v>
      </c>
      <c r="R30" s="88">
        <v>0</v>
      </c>
      <c r="S30" s="88">
        <v>0</v>
      </c>
      <c r="T30" s="88">
        <v>0</v>
      </c>
      <c r="U30" s="88">
        <v>70000</v>
      </c>
      <c r="V30" s="88">
        <v>0</v>
      </c>
      <c r="W30" s="88">
        <v>0</v>
      </c>
      <c r="X30" s="109">
        <v>0</v>
      </c>
    </row>
    <row r="31" spans="1:24" ht="47.25">
      <c r="A31" s="108" t="s">
        <v>430</v>
      </c>
      <c r="B31" s="79">
        <v>1</v>
      </c>
      <c r="C31" s="78" t="s">
        <v>8</v>
      </c>
      <c r="D31" s="79" t="s">
        <v>151</v>
      </c>
      <c r="E31" s="82" t="s">
        <v>194</v>
      </c>
      <c r="F31" s="79" t="s">
        <v>260</v>
      </c>
      <c r="G31" s="82" t="s">
        <v>386</v>
      </c>
      <c r="H31" s="79" t="s">
        <v>55</v>
      </c>
      <c r="I31" s="86" t="s">
        <v>60</v>
      </c>
      <c r="J31" s="79" t="s">
        <v>59</v>
      </c>
      <c r="K31" s="82" t="s">
        <v>558</v>
      </c>
      <c r="L31" s="86" t="s">
        <v>63</v>
      </c>
      <c r="M31" s="91">
        <v>1000</v>
      </c>
      <c r="N31" s="86" t="s">
        <v>229</v>
      </c>
      <c r="O31" s="86">
        <v>200</v>
      </c>
      <c r="P31" s="86">
        <v>6213</v>
      </c>
      <c r="Q31" s="88">
        <f t="shared" si="0"/>
        <v>350000</v>
      </c>
      <c r="R31" s="88">
        <v>0</v>
      </c>
      <c r="S31" s="88">
        <v>0</v>
      </c>
      <c r="T31" s="88">
        <v>0</v>
      </c>
      <c r="U31" s="88">
        <v>350000</v>
      </c>
      <c r="V31" s="88">
        <v>0</v>
      </c>
      <c r="W31" s="88">
        <v>0</v>
      </c>
      <c r="X31" s="109">
        <v>0</v>
      </c>
    </row>
    <row r="32" spans="1:24" ht="47.25">
      <c r="A32" s="108" t="s">
        <v>431</v>
      </c>
      <c r="B32" s="79">
        <v>1</v>
      </c>
      <c r="C32" s="78" t="s">
        <v>8</v>
      </c>
      <c r="D32" s="79" t="s">
        <v>151</v>
      </c>
      <c r="E32" s="82" t="s">
        <v>194</v>
      </c>
      <c r="F32" s="79" t="s">
        <v>260</v>
      </c>
      <c r="G32" s="82" t="s">
        <v>559</v>
      </c>
      <c r="H32" s="79" t="s">
        <v>55</v>
      </c>
      <c r="I32" s="86" t="s">
        <v>60</v>
      </c>
      <c r="J32" s="79" t="s">
        <v>59</v>
      </c>
      <c r="K32" s="82" t="s">
        <v>558</v>
      </c>
      <c r="L32" s="86" t="s">
        <v>63</v>
      </c>
      <c r="M32" s="91">
        <v>150</v>
      </c>
      <c r="N32" s="86" t="s">
        <v>229</v>
      </c>
      <c r="O32" s="86">
        <v>200</v>
      </c>
      <c r="P32" s="86">
        <v>6213</v>
      </c>
      <c r="Q32" s="88">
        <f t="shared" si="0"/>
        <v>40500</v>
      </c>
      <c r="R32" s="88">
        <v>0</v>
      </c>
      <c r="S32" s="88">
        <v>0</v>
      </c>
      <c r="T32" s="88">
        <v>0</v>
      </c>
      <c r="U32" s="88">
        <v>40500</v>
      </c>
      <c r="V32" s="88">
        <v>0</v>
      </c>
      <c r="W32" s="88">
        <v>0</v>
      </c>
      <c r="X32" s="109">
        <v>0</v>
      </c>
    </row>
    <row r="33" spans="1:24" ht="47.25">
      <c r="A33" s="108" t="s">
        <v>432</v>
      </c>
      <c r="B33" s="79">
        <v>1</v>
      </c>
      <c r="C33" s="78" t="s">
        <v>8</v>
      </c>
      <c r="D33" s="79" t="s">
        <v>151</v>
      </c>
      <c r="E33" s="82" t="s">
        <v>194</v>
      </c>
      <c r="F33" s="79" t="s">
        <v>260</v>
      </c>
      <c r="G33" s="82" t="s">
        <v>403</v>
      </c>
      <c r="H33" s="79" t="s">
        <v>55</v>
      </c>
      <c r="I33" s="86" t="s">
        <v>60</v>
      </c>
      <c r="J33" s="79" t="s">
        <v>59</v>
      </c>
      <c r="K33" s="82" t="s">
        <v>58</v>
      </c>
      <c r="L33" s="86" t="s">
        <v>57</v>
      </c>
      <c r="M33" s="91">
        <v>1</v>
      </c>
      <c r="N33" s="86" t="s">
        <v>25</v>
      </c>
      <c r="O33" s="86">
        <v>150</v>
      </c>
      <c r="P33" s="86">
        <v>6213</v>
      </c>
      <c r="Q33" s="88">
        <f t="shared" si="0"/>
        <v>230000</v>
      </c>
      <c r="R33" s="88">
        <v>0</v>
      </c>
      <c r="S33" s="88">
        <v>0</v>
      </c>
      <c r="T33" s="88">
        <v>0</v>
      </c>
      <c r="U33" s="88">
        <v>230000</v>
      </c>
      <c r="V33" s="88">
        <v>0</v>
      </c>
      <c r="W33" s="88">
        <v>0</v>
      </c>
      <c r="X33" s="109">
        <v>0</v>
      </c>
    </row>
    <row r="34" spans="1:24" ht="47.25">
      <c r="A34" s="108" t="s">
        <v>433</v>
      </c>
      <c r="B34" s="79">
        <v>1</v>
      </c>
      <c r="C34" s="78" t="s">
        <v>2</v>
      </c>
      <c r="D34" s="79" t="s">
        <v>129</v>
      </c>
      <c r="E34" s="82" t="s">
        <v>178</v>
      </c>
      <c r="F34" s="79" t="s">
        <v>133</v>
      </c>
      <c r="G34" s="82" t="s">
        <v>98</v>
      </c>
      <c r="H34" s="79" t="s">
        <v>55</v>
      </c>
      <c r="I34" s="86" t="s">
        <v>60</v>
      </c>
      <c r="J34" s="79" t="s">
        <v>59</v>
      </c>
      <c r="K34" s="82" t="s">
        <v>58</v>
      </c>
      <c r="L34" s="86" t="s">
        <v>57</v>
      </c>
      <c r="M34" s="91">
        <v>1</v>
      </c>
      <c r="N34" s="86" t="s">
        <v>25</v>
      </c>
      <c r="O34" s="86">
        <v>80</v>
      </c>
      <c r="P34" s="86">
        <v>1731</v>
      </c>
      <c r="Q34" s="88">
        <f t="shared" si="0"/>
        <v>230000</v>
      </c>
      <c r="R34" s="88">
        <v>0</v>
      </c>
      <c r="S34" s="88">
        <v>0</v>
      </c>
      <c r="T34" s="88">
        <v>0</v>
      </c>
      <c r="U34" s="88">
        <v>230000</v>
      </c>
      <c r="V34" s="88">
        <v>0</v>
      </c>
      <c r="W34" s="88">
        <v>0</v>
      </c>
      <c r="X34" s="109">
        <v>0</v>
      </c>
    </row>
    <row r="35" spans="1:24" ht="47.25">
      <c r="A35" s="108" t="s">
        <v>434</v>
      </c>
      <c r="B35" s="79">
        <v>1</v>
      </c>
      <c r="C35" s="78" t="s">
        <v>2</v>
      </c>
      <c r="D35" s="79" t="s">
        <v>129</v>
      </c>
      <c r="E35" s="82" t="s">
        <v>178</v>
      </c>
      <c r="F35" s="79" t="s">
        <v>133</v>
      </c>
      <c r="G35" s="82" t="s">
        <v>309</v>
      </c>
      <c r="H35" s="79" t="s">
        <v>55</v>
      </c>
      <c r="I35" s="86" t="s">
        <v>60</v>
      </c>
      <c r="J35" s="79" t="s">
        <v>59</v>
      </c>
      <c r="K35" s="82" t="s">
        <v>58</v>
      </c>
      <c r="L35" s="86" t="s">
        <v>57</v>
      </c>
      <c r="M35" s="91">
        <v>1</v>
      </c>
      <c r="N35" s="86" t="s">
        <v>25</v>
      </c>
      <c r="O35" s="86">
        <v>100</v>
      </c>
      <c r="P35" s="86">
        <v>1731</v>
      </c>
      <c r="Q35" s="88">
        <f t="shared" si="0"/>
        <v>230000</v>
      </c>
      <c r="R35" s="88">
        <v>0</v>
      </c>
      <c r="S35" s="88">
        <v>0</v>
      </c>
      <c r="T35" s="88">
        <v>0</v>
      </c>
      <c r="U35" s="88">
        <v>230000</v>
      </c>
      <c r="V35" s="88"/>
      <c r="W35" s="88"/>
      <c r="X35" s="109"/>
    </row>
    <row r="36" spans="1:24" ht="47.25">
      <c r="A36" s="108" t="s">
        <v>435</v>
      </c>
      <c r="B36" s="79">
        <v>1</v>
      </c>
      <c r="C36" s="78" t="s">
        <v>5</v>
      </c>
      <c r="D36" s="79" t="s">
        <v>164</v>
      </c>
      <c r="E36" s="82" t="s">
        <v>206</v>
      </c>
      <c r="F36" s="79" t="s">
        <v>144</v>
      </c>
      <c r="G36" s="82" t="s">
        <v>290</v>
      </c>
      <c r="H36" s="79" t="s">
        <v>79</v>
      </c>
      <c r="I36" s="86" t="s">
        <v>60</v>
      </c>
      <c r="J36" s="79" t="s">
        <v>59</v>
      </c>
      <c r="K36" s="82" t="s">
        <v>389</v>
      </c>
      <c r="L36" s="86" t="s">
        <v>63</v>
      </c>
      <c r="M36" s="91" t="s">
        <v>367</v>
      </c>
      <c r="N36" s="86" t="s">
        <v>368</v>
      </c>
      <c r="O36" s="86">
        <v>49</v>
      </c>
      <c r="P36" s="86">
        <v>63</v>
      </c>
      <c r="Q36" s="88">
        <f t="shared" si="0"/>
        <v>200000</v>
      </c>
      <c r="R36" s="88">
        <v>0</v>
      </c>
      <c r="S36" s="88">
        <v>0</v>
      </c>
      <c r="T36" s="88">
        <v>0</v>
      </c>
      <c r="U36" s="88">
        <v>200000</v>
      </c>
      <c r="V36" s="88">
        <v>0</v>
      </c>
      <c r="W36" s="88">
        <v>0</v>
      </c>
      <c r="X36" s="109">
        <v>0</v>
      </c>
    </row>
    <row r="37" spans="1:24" ht="31.5">
      <c r="A37" s="108" t="s">
        <v>436</v>
      </c>
      <c r="B37" s="79">
        <v>1</v>
      </c>
      <c r="C37" s="78" t="s">
        <v>5</v>
      </c>
      <c r="D37" s="79" t="s">
        <v>122</v>
      </c>
      <c r="E37" s="82" t="s">
        <v>172</v>
      </c>
      <c r="F37" s="79" t="s">
        <v>144</v>
      </c>
      <c r="G37" s="82" t="s">
        <v>289</v>
      </c>
      <c r="H37" s="79" t="s">
        <v>79</v>
      </c>
      <c r="I37" s="86" t="s">
        <v>60</v>
      </c>
      <c r="J37" s="79" t="s">
        <v>59</v>
      </c>
      <c r="K37" s="82" t="s">
        <v>97</v>
      </c>
      <c r="L37" s="86" t="s">
        <v>63</v>
      </c>
      <c r="M37" s="91">
        <v>250</v>
      </c>
      <c r="N37" s="86" t="s">
        <v>229</v>
      </c>
      <c r="O37" s="86">
        <v>50</v>
      </c>
      <c r="P37" s="86">
        <v>295</v>
      </c>
      <c r="Q37" s="88">
        <f t="shared" si="0"/>
        <v>125000</v>
      </c>
      <c r="R37" s="88">
        <v>0</v>
      </c>
      <c r="S37" s="88">
        <v>0</v>
      </c>
      <c r="T37" s="88">
        <v>0</v>
      </c>
      <c r="U37" s="88">
        <v>125000</v>
      </c>
      <c r="V37" s="88">
        <v>0</v>
      </c>
      <c r="W37" s="88">
        <v>0</v>
      </c>
      <c r="X37" s="109">
        <v>0</v>
      </c>
    </row>
    <row r="38" spans="1:24" ht="32.25" thickBot="1">
      <c r="A38" s="110" t="s">
        <v>437</v>
      </c>
      <c r="B38" s="111">
        <v>1</v>
      </c>
      <c r="C38" s="112" t="s">
        <v>22</v>
      </c>
      <c r="D38" s="111" t="s">
        <v>143</v>
      </c>
      <c r="E38" s="113" t="s">
        <v>22</v>
      </c>
      <c r="F38" s="111" t="s">
        <v>123</v>
      </c>
      <c r="G38" s="113" t="s">
        <v>375</v>
      </c>
      <c r="H38" s="111" t="s">
        <v>79</v>
      </c>
      <c r="I38" s="114" t="s">
        <v>60</v>
      </c>
      <c r="J38" s="111" t="s">
        <v>59</v>
      </c>
      <c r="K38" s="113" t="s">
        <v>344</v>
      </c>
      <c r="L38" s="114" t="s">
        <v>63</v>
      </c>
      <c r="M38" s="115">
        <v>300</v>
      </c>
      <c r="N38" s="114" t="s">
        <v>229</v>
      </c>
      <c r="O38" s="114">
        <v>50</v>
      </c>
      <c r="P38" s="114">
        <v>2075</v>
      </c>
      <c r="Q38" s="116">
        <f t="shared" si="0"/>
        <v>200000</v>
      </c>
      <c r="R38" s="116">
        <v>0</v>
      </c>
      <c r="S38" s="116">
        <v>0</v>
      </c>
      <c r="T38" s="116">
        <v>0</v>
      </c>
      <c r="U38" s="116">
        <v>200000</v>
      </c>
      <c r="V38" s="116">
        <v>0</v>
      </c>
      <c r="W38" s="116">
        <v>0</v>
      </c>
      <c r="X38" s="117">
        <v>0</v>
      </c>
    </row>
    <row r="39" spans="1:24" ht="33" customHeight="1" thickBot="1">
      <c r="O39" s="70" t="s">
        <v>496</v>
      </c>
      <c r="Q39" s="118">
        <f>SUM(Q11:Q38)</f>
        <v>9946217</v>
      </c>
      <c r="R39" s="119">
        <f t="shared" ref="R39:X39" si="1">SUM(R11:R38)</f>
        <v>0</v>
      </c>
      <c r="S39" s="119">
        <f t="shared" si="1"/>
        <v>0</v>
      </c>
      <c r="T39" s="119">
        <f t="shared" si="1"/>
        <v>0</v>
      </c>
      <c r="U39" s="119">
        <f t="shared" si="1"/>
        <v>9946217</v>
      </c>
      <c r="V39" s="119">
        <f t="shared" si="1"/>
        <v>0</v>
      </c>
      <c r="W39" s="119">
        <f t="shared" si="1"/>
        <v>0</v>
      </c>
      <c r="X39" s="120">
        <f t="shared" si="1"/>
        <v>0</v>
      </c>
    </row>
    <row r="40" spans="1:24" s="53" customFormat="1" ht="16.5" thickBot="1">
      <c r="A40" s="93" t="s">
        <v>230</v>
      </c>
      <c r="B40" s="94"/>
      <c r="C40" s="94"/>
      <c r="D40" s="94"/>
      <c r="E40" s="94"/>
      <c r="F40" s="94"/>
      <c r="G40" s="94"/>
      <c r="H40" s="94"/>
      <c r="I40" s="96"/>
      <c r="J40" s="94"/>
      <c r="K40" s="95"/>
      <c r="L40" s="96"/>
      <c r="M40" s="97"/>
      <c r="N40" s="96"/>
      <c r="O40" s="96"/>
      <c r="P40" s="96"/>
      <c r="Q40" s="98"/>
      <c r="R40" s="98"/>
      <c r="S40" s="98"/>
      <c r="T40" s="98"/>
      <c r="U40" s="98"/>
      <c r="V40" s="98"/>
      <c r="W40" s="98"/>
      <c r="X40" s="99"/>
    </row>
    <row r="41" spans="1:24" s="53" customFormat="1" ht="31.5">
      <c r="A41" s="100" t="s">
        <v>439</v>
      </c>
      <c r="B41" s="101">
        <v>1</v>
      </c>
      <c r="C41" s="102" t="s">
        <v>24</v>
      </c>
      <c r="D41" s="101" t="s">
        <v>149</v>
      </c>
      <c r="E41" s="103" t="s">
        <v>192</v>
      </c>
      <c r="F41" s="101" t="s">
        <v>192</v>
      </c>
      <c r="G41" s="103" t="s">
        <v>560</v>
      </c>
      <c r="H41" s="101" t="s">
        <v>79</v>
      </c>
      <c r="I41" s="104" t="s">
        <v>60</v>
      </c>
      <c r="J41" s="101" t="s">
        <v>59</v>
      </c>
      <c r="K41" s="103" t="s">
        <v>64</v>
      </c>
      <c r="L41" s="104" t="s">
        <v>63</v>
      </c>
      <c r="M41" s="105">
        <v>150</v>
      </c>
      <c r="N41" s="104" t="s">
        <v>229</v>
      </c>
      <c r="O41" s="104">
        <v>200</v>
      </c>
      <c r="P41" s="104">
        <v>423</v>
      </c>
      <c r="Q41" s="106">
        <f t="shared" ref="Q41:Q89" si="2">SUM(R41:X41)</f>
        <v>240000</v>
      </c>
      <c r="R41" s="106">
        <v>0</v>
      </c>
      <c r="S41" s="106">
        <v>0</v>
      </c>
      <c r="T41" s="106">
        <v>0</v>
      </c>
      <c r="U41" s="106">
        <v>240000</v>
      </c>
      <c r="V41" s="106">
        <v>0</v>
      </c>
      <c r="W41" s="106">
        <v>0</v>
      </c>
      <c r="X41" s="107">
        <v>0</v>
      </c>
    </row>
    <row r="42" spans="1:24" s="53" customFormat="1" ht="31.5">
      <c r="A42" s="108" t="s">
        <v>440</v>
      </c>
      <c r="B42" s="79">
        <v>1</v>
      </c>
      <c r="C42" s="78" t="s">
        <v>6</v>
      </c>
      <c r="D42" s="79" t="s">
        <v>136</v>
      </c>
      <c r="E42" s="82" t="s">
        <v>183</v>
      </c>
      <c r="F42" s="79" t="s">
        <v>259</v>
      </c>
      <c r="G42" s="82" t="s">
        <v>387</v>
      </c>
      <c r="H42" s="79" t="s">
        <v>79</v>
      </c>
      <c r="I42" s="86" t="s">
        <v>60</v>
      </c>
      <c r="J42" s="79" t="s">
        <v>59</v>
      </c>
      <c r="K42" s="82" t="s">
        <v>64</v>
      </c>
      <c r="L42" s="86" t="s">
        <v>63</v>
      </c>
      <c r="M42" s="91">
        <v>300</v>
      </c>
      <c r="N42" s="86" t="s">
        <v>229</v>
      </c>
      <c r="O42" s="86">
        <v>500</v>
      </c>
      <c r="P42" s="86">
        <v>840</v>
      </c>
      <c r="Q42" s="88">
        <f t="shared" si="2"/>
        <v>480000</v>
      </c>
      <c r="R42" s="88">
        <v>0</v>
      </c>
      <c r="S42" s="88">
        <v>0</v>
      </c>
      <c r="T42" s="88">
        <v>0</v>
      </c>
      <c r="U42" s="88">
        <v>480000</v>
      </c>
      <c r="V42" s="88">
        <v>0</v>
      </c>
      <c r="W42" s="88">
        <v>0</v>
      </c>
      <c r="X42" s="109">
        <v>0</v>
      </c>
    </row>
    <row r="43" spans="1:24" s="53" customFormat="1" ht="31.5">
      <c r="A43" s="108" t="s">
        <v>441</v>
      </c>
      <c r="B43" s="79">
        <v>1</v>
      </c>
      <c r="C43" s="78" t="s">
        <v>1</v>
      </c>
      <c r="D43" s="79" t="s">
        <v>121</v>
      </c>
      <c r="E43" s="82" t="s">
        <v>171</v>
      </c>
      <c r="F43" s="79" t="s">
        <v>144</v>
      </c>
      <c r="G43" s="82" t="s">
        <v>61</v>
      </c>
      <c r="H43" s="79" t="s">
        <v>79</v>
      </c>
      <c r="I43" s="86" t="s">
        <v>60</v>
      </c>
      <c r="J43" s="79" t="s">
        <v>59</v>
      </c>
      <c r="K43" s="82" t="s">
        <v>64</v>
      </c>
      <c r="L43" s="86" t="s">
        <v>57</v>
      </c>
      <c r="M43" s="91">
        <v>400</v>
      </c>
      <c r="N43" s="86" t="s">
        <v>229</v>
      </c>
      <c r="O43" s="86">
        <v>100</v>
      </c>
      <c r="P43" s="86">
        <v>1021</v>
      </c>
      <c r="Q43" s="88">
        <f t="shared" si="2"/>
        <v>640000</v>
      </c>
      <c r="R43" s="88">
        <v>0</v>
      </c>
      <c r="S43" s="88">
        <v>0</v>
      </c>
      <c r="T43" s="88">
        <v>0</v>
      </c>
      <c r="U43" s="88">
        <v>640000</v>
      </c>
      <c r="V43" s="88">
        <v>0</v>
      </c>
      <c r="W43" s="88">
        <v>0</v>
      </c>
      <c r="X43" s="109">
        <v>0</v>
      </c>
    </row>
    <row r="44" spans="1:24" s="53" customFormat="1" ht="47.25">
      <c r="A44" s="108" t="s">
        <v>442</v>
      </c>
      <c r="B44" s="79">
        <v>1</v>
      </c>
      <c r="C44" s="78" t="s">
        <v>1</v>
      </c>
      <c r="D44" s="79" t="s">
        <v>142</v>
      </c>
      <c r="E44" s="82" t="s">
        <v>187</v>
      </c>
      <c r="F44" s="79" t="s">
        <v>144</v>
      </c>
      <c r="G44" s="82" t="s">
        <v>99</v>
      </c>
      <c r="H44" s="79" t="s">
        <v>79</v>
      </c>
      <c r="I44" s="86" t="s">
        <v>60</v>
      </c>
      <c r="J44" s="79" t="s">
        <v>59</v>
      </c>
      <c r="K44" s="82" t="s">
        <v>101</v>
      </c>
      <c r="L44" s="86" t="s">
        <v>63</v>
      </c>
      <c r="M44" s="91">
        <v>150</v>
      </c>
      <c r="N44" s="86" t="s">
        <v>229</v>
      </c>
      <c r="O44" s="86">
        <v>120</v>
      </c>
      <c r="P44" s="86">
        <v>298</v>
      </c>
      <c r="Q44" s="88">
        <f t="shared" si="2"/>
        <v>240000</v>
      </c>
      <c r="R44" s="88">
        <v>0</v>
      </c>
      <c r="S44" s="88">
        <v>0</v>
      </c>
      <c r="T44" s="88">
        <v>0</v>
      </c>
      <c r="U44" s="88">
        <v>240000</v>
      </c>
      <c r="V44" s="88">
        <v>0</v>
      </c>
      <c r="W44" s="88">
        <v>0</v>
      </c>
      <c r="X44" s="109">
        <v>0</v>
      </c>
    </row>
    <row r="45" spans="1:24" s="53" customFormat="1" ht="31.5">
      <c r="A45" s="108" t="s">
        <v>443</v>
      </c>
      <c r="B45" s="79">
        <v>1</v>
      </c>
      <c r="C45" s="78" t="s">
        <v>1</v>
      </c>
      <c r="D45" s="79" t="s">
        <v>127</v>
      </c>
      <c r="E45" s="82" t="s">
        <v>176</v>
      </c>
      <c r="F45" s="79" t="s">
        <v>144</v>
      </c>
      <c r="G45" s="82" t="s">
        <v>376</v>
      </c>
      <c r="H45" s="79" t="s">
        <v>80</v>
      </c>
      <c r="I45" s="86" t="s">
        <v>60</v>
      </c>
      <c r="J45" s="79" t="s">
        <v>59</v>
      </c>
      <c r="K45" s="82" t="s">
        <v>296</v>
      </c>
      <c r="L45" s="86" t="s">
        <v>57</v>
      </c>
      <c r="M45" s="91">
        <v>200</v>
      </c>
      <c r="N45" s="86" t="s">
        <v>229</v>
      </c>
      <c r="O45" s="86">
        <v>150</v>
      </c>
      <c r="P45" s="86">
        <v>1714</v>
      </c>
      <c r="Q45" s="88">
        <f t="shared" si="2"/>
        <v>320000</v>
      </c>
      <c r="R45" s="88">
        <v>0</v>
      </c>
      <c r="S45" s="88">
        <v>0</v>
      </c>
      <c r="T45" s="88">
        <v>0</v>
      </c>
      <c r="U45" s="88">
        <v>320000</v>
      </c>
      <c r="V45" s="88">
        <v>0</v>
      </c>
      <c r="W45" s="88">
        <v>0</v>
      </c>
      <c r="X45" s="109">
        <v>0</v>
      </c>
    </row>
    <row r="46" spans="1:24" s="53" customFormat="1" ht="31.5">
      <c r="A46" s="108" t="s">
        <v>444</v>
      </c>
      <c r="B46" s="79">
        <v>1</v>
      </c>
      <c r="C46" s="78" t="s">
        <v>1</v>
      </c>
      <c r="D46" s="79" t="s">
        <v>121</v>
      </c>
      <c r="E46" s="82" t="s">
        <v>171</v>
      </c>
      <c r="F46" s="79" t="s">
        <v>144</v>
      </c>
      <c r="G46" s="82" t="s">
        <v>297</v>
      </c>
      <c r="H46" s="79" t="s">
        <v>79</v>
      </c>
      <c r="I46" s="86" t="s">
        <v>60</v>
      </c>
      <c r="J46" s="79" t="s">
        <v>59</v>
      </c>
      <c r="K46" s="82" t="s">
        <v>64</v>
      </c>
      <c r="L46" s="86" t="s">
        <v>57</v>
      </c>
      <c r="M46" s="91">
        <v>200</v>
      </c>
      <c r="N46" s="86" t="s">
        <v>229</v>
      </c>
      <c r="O46" s="86">
        <v>150</v>
      </c>
      <c r="P46" s="86">
        <v>1021</v>
      </c>
      <c r="Q46" s="88">
        <f t="shared" si="2"/>
        <v>320000</v>
      </c>
      <c r="R46" s="88">
        <v>0</v>
      </c>
      <c r="S46" s="88">
        <v>0</v>
      </c>
      <c r="T46" s="88">
        <v>0</v>
      </c>
      <c r="U46" s="88">
        <v>320000</v>
      </c>
      <c r="V46" s="88">
        <v>0</v>
      </c>
      <c r="W46" s="88">
        <v>0</v>
      </c>
      <c r="X46" s="109">
        <v>0</v>
      </c>
    </row>
    <row r="47" spans="1:24" s="53" customFormat="1" ht="31.5">
      <c r="A47" s="108" t="s">
        <v>445</v>
      </c>
      <c r="B47" s="79">
        <v>1</v>
      </c>
      <c r="C47" s="78" t="s">
        <v>1</v>
      </c>
      <c r="D47" s="79" t="s">
        <v>166</v>
      </c>
      <c r="E47" s="82" t="s">
        <v>208</v>
      </c>
      <c r="F47" s="79" t="s">
        <v>123</v>
      </c>
      <c r="G47" s="82" t="s">
        <v>300</v>
      </c>
      <c r="H47" s="79" t="s">
        <v>82</v>
      </c>
      <c r="I47" s="86" t="s">
        <v>60</v>
      </c>
      <c r="J47" s="79" t="s">
        <v>59</v>
      </c>
      <c r="K47" s="82" t="s">
        <v>64</v>
      </c>
      <c r="L47" s="86" t="s">
        <v>57</v>
      </c>
      <c r="M47" s="91">
        <v>250</v>
      </c>
      <c r="N47" s="86" t="s">
        <v>229</v>
      </c>
      <c r="O47" s="86">
        <v>30</v>
      </c>
      <c r="P47" s="86">
        <v>1</v>
      </c>
      <c r="Q47" s="88">
        <f t="shared" si="2"/>
        <v>400000</v>
      </c>
      <c r="R47" s="88">
        <v>0</v>
      </c>
      <c r="S47" s="88">
        <v>0</v>
      </c>
      <c r="T47" s="88">
        <v>0</v>
      </c>
      <c r="U47" s="88">
        <v>400000</v>
      </c>
      <c r="V47" s="88">
        <v>0</v>
      </c>
      <c r="W47" s="88">
        <v>0</v>
      </c>
      <c r="X47" s="109">
        <v>0</v>
      </c>
    </row>
    <row r="48" spans="1:24" s="53" customFormat="1" ht="31.5">
      <c r="A48" s="108" t="s">
        <v>446</v>
      </c>
      <c r="B48" s="79">
        <v>1</v>
      </c>
      <c r="C48" s="78" t="s">
        <v>1</v>
      </c>
      <c r="D48" s="79" t="s">
        <v>130</v>
      </c>
      <c r="E48" s="82" t="s">
        <v>179</v>
      </c>
      <c r="F48" s="79" t="s">
        <v>144</v>
      </c>
      <c r="G48" s="82" t="s">
        <v>301</v>
      </c>
      <c r="H48" s="79" t="s">
        <v>80</v>
      </c>
      <c r="I48" s="86" t="s">
        <v>60</v>
      </c>
      <c r="J48" s="79" t="s">
        <v>59</v>
      </c>
      <c r="K48" s="82" t="s">
        <v>64</v>
      </c>
      <c r="L48" s="86" t="s">
        <v>63</v>
      </c>
      <c r="M48" s="91">
        <v>80</v>
      </c>
      <c r="N48" s="86" t="s">
        <v>229</v>
      </c>
      <c r="O48" s="86">
        <v>50</v>
      </c>
      <c r="P48" s="86">
        <v>27</v>
      </c>
      <c r="Q48" s="88">
        <f t="shared" si="2"/>
        <v>128000</v>
      </c>
      <c r="R48" s="88">
        <v>0</v>
      </c>
      <c r="S48" s="88">
        <v>0</v>
      </c>
      <c r="T48" s="88">
        <v>0</v>
      </c>
      <c r="U48" s="88">
        <v>128000</v>
      </c>
      <c r="V48" s="88">
        <v>0</v>
      </c>
      <c r="W48" s="88">
        <v>0</v>
      </c>
      <c r="X48" s="109">
        <v>0</v>
      </c>
    </row>
    <row r="49" spans="1:24" s="53" customFormat="1" ht="31.5">
      <c r="A49" s="108" t="s">
        <v>447</v>
      </c>
      <c r="B49" s="79">
        <v>1</v>
      </c>
      <c r="C49" s="78" t="s">
        <v>1</v>
      </c>
      <c r="D49" s="79" t="s">
        <v>118</v>
      </c>
      <c r="E49" s="82" t="s">
        <v>11</v>
      </c>
      <c r="F49" s="79" t="s">
        <v>260</v>
      </c>
      <c r="G49" s="82" t="s">
        <v>302</v>
      </c>
      <c r="H49" s="79" t="s">
        <v>80</v>
      </c>
      <c r="I49" s="86" t="s">
        <v>60</v>
      </c>
      <c r="J49" s="79" t="s">
        <v>59</v>
      </c>
      <c r="K49" s="82" t="s">
        <v>64</v>
      </c>
      <c r="L49" s="86" t="s">
        <v>57</v>
      </c>
      <c r="M49" s="91">
        <v>150</v>
      </c>
      <c r="N49" s="86" t="s">
        <v>229</v>
      </c>
      <c r="O49" s="86">
        <v>50</v>
      </c>
      <c r="P49" s="86">
        <v>84307</v>
      </c>
      <c r="Q49" s="88">
        <f t="shared" si="2"/>
        <v>240000</v>
      </c>
      <c r="R49" s="88">
        <v>0</v>
      </c>
      <c r="S49" s="88">
        <v>0</v>
      </c>
      <c r="T49" s="88">
        <v>0</v>
      </c>
      <c r="U49" s="88">
        <v>240000</v>
      </c>
      <c r="V49" s="88">
        <v>0</v>
      </c>
      <c r="W49" s="88">
        <v>0</v>
      </c>
      <c r="X49" s="109">
        <v>0</v>
      </c>
    </row>
    <row r="50" spans="1:24" s="53" customFormat="1" ht="31.5">
      <c r="A50" s="108" t="s">
        <v>448</v>
      </c>
      <c r="B50" s="79">
        <v>1</v>
      </c>
      <c r="C50" s="78" t="s">
        <v>1</v>
      </c>
      <c r="D50" s="79" t="s">
        <v>118</v>
      </c>
      <c r="E50" s="82" t="s">
        <v>11</v>
      </c>
      <c r="F50" s="79" t="s">
        <v>260</v>
      </c>
      <c r="G50" s="82" t="s">
        <v>357</v>
      </c>
      <c r="H50" s="79" t="s">
        <v>80</v>
      </c>
      <c r="I50" s="86" t="s">
        <v>60</v>
      </c>
      <c r="J50" s="79" t="s">
        <v>59</v>
      </c>
      <c r="K50" s="82" t="s">
        <v>390</v>
      </c>
      <c r="L50" s="86" t="s">
        <v>57</v>
      </c>
      <c r="M50" s="91">
        <v>40</v>
      </c>
      <c r="N50" s="86" t="s">
        <v>229</v>
      </c>
      <c r="O50" s="86">
        <v>50</v>
      </c>
      <c r="P50" s="86">
        <v>84307</v>
      </c>
      <c r="Q50" s="88">
        <f t="shared" si="2"/>
        <v>220000</v>
      </c>
      <c r="R50" s="88">
        <v>0</v>
      </c>
      <c r="S50" s="88">
        <v>0</v>
      </c>
      <c r="T50" s="88">
        <v>0</v>
      </c>
      <c r="U50" s="88">
        <v>220000</v>
      </c>
      <c r="V50" s="88">
        <v>0</v>
      </c>
      <c r="W50" s="88">
        <v>0</v>
      </c>
      <c r="X50" s="109">
        <v>0</v>
      </c>
    </row>
    <row r="51" spans="1:24" s="53" customFormat="1" ht="31.5">
      <c r="A51" s="108" t="s">
        <v>449</v>
      </c>
      <c r="B51" s="79">
        <v>1</v>
      </c>
      <c r="C51" s="78" t="s">
        <v>1</v>
      </c>
      <c r="D51" s="79" t="s">
        <v>118</v>
      </c>
      <c r="E51" s="82" t="s">
        <v>11</v>
      </c>
      <c r="F51" s="79" t="s">
        <v>260</v>
      </c>
      <c r="G51" s="82" t="s">
        <v>358</v>
      </c>
      <c r="H51" s="79" t="s">
        <v>80</v>
      </c>
      <c r="I51" s="86" t="s">
        <v>60</v>
      </c>
      <c r="J51" s="79" t="s">
        <v>59</v>
      </c>
      <c r="K51" s="82" t="s">
        <v>390</v>
      </c>
      <c r="L51" s="86" t="s">
        <v>57</v>
      </c>
      <c r="M51" s="91">
        <v>50</v>
      </c>
      <c r="N51" s="86" t="s">
        <v>229</v>
      </c>
      <c r="O51" s="86">
        <v>50</v>
      </c>
      <c r="P51" s="86">
        <v>84307</v>
      </c>
      <c r="Q51" s="88">
        <f t="shared" si="2"/>
        <v>240000</v>
      </c>
      <c r="R51" s="88">
        <v>0</v>
      </c>
      <c r="S51" s="88">
        <v>0</v>
      </c>
      <c r="T51" s="88">
        <v>0</v>
      </c>
      <c r="U51" s="88">
        <v>240000</v>
      </c>
      <c r="V51" s="88">
        <v>0</v>
      </c>
      <c r="W51" s="88">
        <v>0</v>
      </c>
      <c r="X51" s="109">
        <v>0</v>
      </c>
    </row>
    <row r="52" spans="1:24" s="53" customFormat="1" ht="31.5">
      <c r="A52" s="108" t="s">
        <v>450</v>
      </c>
      <c r="B52" s="79">
        <v>1</v>
      </c>
      <c r="C52" s="78" t="s">
        <v>9</v>
      </c>
      <c r="D52" s="79" t="s">
        <v>124</v>
      </c>
      <c r="E52" s="82" t="s">
        <v>173</v>
      </c>
      <c r="F52" s="79" t="s">
        <v>123</v>
      </c>
      <c r="G52" s="82" t="s">
        <v>360</v>
      </c>
      <c r="H52" s="79" t="s">
        <v>79</v>
      </c>
      <c r="I52" s="86" t="s">
        <v>60</v>
      </c>
      <c r="J52" s="79" t="s">
        <v>59</v>
      </c>
      <c r="K52" s="82" t="s">
        <v>361</v>
      </c>
      <c r="L52" s="86" t="s">
        <v>57</v>
      </c>
      <c r="M52" s="91">
        <v>200</v>
      </c>
      <c r="N52" s="86" t="s">
        <v>229</v>
      </c>
      <c r="O52" s="86">
        <v>100</v>
      </c>
      <c r="P52" s="86">
        <v>2657</v>
      </c>
      <c r="Q52" s="88">
        <f t="shared" si="2"/>
        <v>320000</v>
      </c>
      <c r="R52" s="88">
        <v>0</v>
      </c>
      <c r="S52" s="88">
        <v>0</v>
      </c>
      <c r="T52" s="88">
        <v>0</v>
      </c>
      <c r="U52" s="88">
        <v>320000</v>
      </c>
      <c r="V52" s="88">
        <v>0</v>
      </c>
      <c r="W52" s="88">
        <v>0</v>
      </c>
      <c r="X52" s="109">
        <v>0</v>
      </c>
    </row>
    <row r="53" spans="1:24" s="53" customFormat="1" ht="31.5">
      <c r="A53" s="108" t="s">
        <v>451</v>
      </c>
      <c r="B53" s="79">
        <v>1</v>
      </c>
      <c r="C53" s="78" t="s">
        <v>9</v>
      </c>
      <c r="D53" s="79" t="s">
        <v>124</v>
      </c>
      <c r="E53" s="82" t="s">
        <v>173</v>
      </c>
      <c r="F53" s="79" t="s">
        <v>123</v>
      </c>
      <c r="G53" s="82" t="s">
        <v>360</v>
      </c>
      <c r="H53" s="79" t="s">
        <v>79</v>
      </c>
      <c r="I53" s="86" t="s">
        <v>60</v>
      </c>
      <c r="J53" s="79" t="s">
        <v>59</v>
      </c>
      <c r="K53" s="82" t="s">
        <v>361</v>
      </c>
      <c r="L53" s="86" t="s">
        <v>63</v>
      </c>
      <c r="M53" s="91">
        <v>100</v>
      </c>
      <c r="N53" s="86" t="s">
        <v>229</v>
      </c>
      <c r="O53" s="86">
        <v>80</v>
      </c>
      <c r="P53" s="86">
        <v>2657</v>
      </c>
      <c r="Q53" s="88">
        <f t="shared" si="2"/>
        <v>160000</v>
      </c>
      <c r="R53" s="88">
        <v>0</v>
      </c>
      <c r="S53" s="88">
        <v>0</v>
      </c>
      <c r="T53" s="88">
        <v>0</v>
      </c>
      <c r="U53" s="88">
        <v>160000</v>
      </c>
      <c r="V53" s="88">
        <v>0</v>
      </c>
      <c r="W53" s="88">
        <v>0</v>
      </c>
      <c r="X53" s="109">
        <v>0</v>
      </c>
    </row>
    <row r="54" spans="1:24" s="53" customFormat="1" ht="31.5">
      <c r="A54" s="108" t="s">
        <v>452</v>
      </c>
      <c r="B54" s="79">
        <v>1</v>
      </c>
      <c r="C54" s="78" t="s">
        <v>9</v>
      </c>
      <c r="D54" s="79" t="s">
        <v>124</v>
      </c>
      <c r="E54" s="82" t="s">
        <v>173</v>
      </c>
      <c r="F54" s="79" t="s">
        <v>123</v>
      </c>
      <c r="G54" s="82" t="s">
        <v>359</v>
      </c>
      <c r="H54" s="79" t="s">
        <v>79</v>
      </c>
      <c r="I54" s="86" t="s">
        <v>60</v>
      </c>
      <c r="J54" s="79" t="s">
        <v>59</v>
      </c>
      <c r="K54" s="82" t="s">
        <v>64</v>
      </c>
      <c r="L54" s="86" t="s">
        <v>57</v>
      </c>
      <c r="M54" s="91">
        <v>300</v>
      </c>
      <c r="N54" s="86" t="s">
        <v>229</v>
      </c>
      <c r="O54" s="86">
        <v>50</v>
      </c>
      <c r="P54" s="86">
        <v>2657</v>
      </c>
      <c r="Q54" s="88">
        <f t="shared" si="2"/>
        <v>480000</v>
      </c>
      <c r="R54" s="88">
        <v>0</v>
      </c>
      <c r="S54" s="88">
        <v>0</v>
      </c>
      <c r="T54" s="88">
        <v>0</v>
      </c>
      <c r="U54" s="88">
        <v>480000</v>
      </c>
      <c r="V54" s="88">
        <v>0</v>
      </c>
      <c r="W54" s="88">
        <v>0</v>
      </c>
      <c r="X54" s="109">
        <v>0</v>
      </c>
    </row>
    <row r="55" spans="1:24" s="53" customFormat="1" ht="47.25">
      <c r="A55" s="108" t="s">
        <v>453</v>
      </c>
      <c r="B55" s="79">
        <v>1</v>
      </c>
      <c r="C55" s="78" t="s">
        <v>115</v>
      </c>
      <c r="D55" s="79" t="s">
        <v>126</v>
      </c>
      <c r="E55" s="82" t="s">
        <v>175</v>
      </c>
      <c r="F55" s="79" t="s">
        <v>258</v>
      </c>
      <c r="G55" s="82" t="s">
        <v>348</v>
      </c>
      <c r="H55" s="79" t="s">
        <v>55</v>
      </c>
      <c r="I55" s="86" t="s">
        <v>60</v>
      </c>
      <c r="J55" s="79" t="s">
        <v>59</v>
      </c>
      <c r="K55" s="82" t="s">
        <v>64</v>
      </c>
      <c r="L55" s="86" t="s">
        <v>57</v>
      </c>
      <c r="M55" s="91">
        <v>1000</v>
      </c>
      <c r="N55" s="86" t="s">
        <v>229</v>
      </c>
      <c r="O55" s="86">
        <v>300</v>
      </c>
      <c r="P55" s="86">
        <v>1887</v>
      </c>
      <c r="Q55" s="88">
        <f t="shared" si="2"/>
        <v>1600000</v>
      </c>
      <c r="R55" s="88">
        <v>0</v>
      </c>
      <c r="S55" s="88">
        <v>0</v>
      </c>
      <c r="T55" s="88">
        <v>0</v>
      </c>
      <c r="U55" s="88">
        <v>1600000</v>
      </c>
      <c r="V55" s="88">
        <v>0</v>
      </c>
      <c r="W55" s="88">
        <v>0</v>
      </c>
      <c r="X55" s="109">
        <v>0</v>
      </c>
    </row>
    <row r="56" spans="1:24" s="53" customFormat="1" ht="31.5">
      <c r="A56" s="108" t="s">
        <v>454</v>
      </c>
      <c r="B56" s="79">
        <v>1</v>
      </c>
      <c r="C56" s="78" t="s">
        <v>3</v>
      </c>
      <c r="D56" s="79" t="s">
        <v>118</v>
      </c>
      <c r="E56" s="82" t="s">
        <v>11</v>
      </c>
      <c r="F56" s="79" t="s">
        <v>260</v>
      </c>
      <c r="G56" s="82" t="s">
        <v>438</v>
      </c>
      <c r="H56" s="79" t="s">
        <v>80</v>
      </c>
      <c r="I56" s="86" t="s">
        <v>60</v>
      </c>
      <c r="J56" s="79" t="s">
        <v>66</v>
      </c>
      <c r="K56" s="82" t="s">
        <v>100</v>
      </c>
      <c r="L56" s="86" t="s">
        <v>63</v>
      </c>
      <c r="M56" s="91">
        <v>93.75</v>
      </c>
      <c r="N56" s="86" t="s">
        <v>236</v>
      </c>
      <c r="O56" s="86">
        <v>120</v>
      </c>
      <c r="P56" s="86">
        <v>84307</v>
      </c>
      <c r="Q56" s="88">
        <f t="shared" si="2"/>
        <v>150000</v>
      </c>
      <c r="R56" s="88">
        <v>0</v>
      </c>
      <c r="S56" s="88">
        <v>0</v>
      </c>
      <c r="T56" s="88">
        <v>0</v>
      </c>
      <c r="U56" s="88">
        <v>150000</v>
      </c>
      <c r="V56" s="88">
        <v>0</v>
      </c>
      <c r="W56" s="88">
        <v>0</v>
      </c>
      <c r="X56" s="109">
        <v>0</v>
      </c>
    </row>
    <row r="57" spans="1:24" s="53" customFormat="1" ht="31.5">
      <c r="A57" s="108" t="s">
        <v>455</v>
      </c>
      <c r="B57" s="79">
        <v>1</v>
      </c>
      <c r="C57" s="78" t="s">
        <v>3</v>
      </c>
      <c r="D57" s="79" t="s">
        <v>118</v>
      </c>
      <c r="E57" s="82" t="s">
        <v>11</v>
      </c>
      <c r="F57" s="79" t="s">
        <v>260</v>
      </c>
      <c r="G57" s="82" t="s">
        <v>315</v>
      </c>
      <c r="H57" s="79" t="s">
        <v>80</v>
      </c>
      <c r="I57" s="86" t="s">
        <v>60</v>
      </c>
      <c r="J57" s="79" t="s">
        <v>59</v>
      </c>
      <c r="K57" s="82" t="s">
        <v>64</v>
      </c>
      <c r="L57" s="86" t="s">
        <v>57</v>
      </c>
      <c r="M57" s="91">
        <v>500</v>
      </c>
      <c r="N57" s="86" t="s">
        <v>229</v>
      </c>
      <c r="O57" s="86">
        <v>50</v>
      </c>
      <c r="P57" s="86">
        <v>84307</v>
      </c>
      <c r="Q57" s="88">
        <f t="shared" si="2"/>
        <v>800000</v>
      </c>
      <c r="R57" s="88">
        <v>0</v>
      </c>
      <c r="S57" s="88">
        <v>0</v>
      </c>
      <c r="T57" s="88">
        <v>0</v>
      </c>
      <c r="U57" s="88">
        <v>800000</v>
      </c>
      <c r="V57" s="88">
        <v>0</v>
      </c>
      <c r="W57" s="88">
        <v>0</v>
      </c>
      <c r="X57" s="109">
        <v>0</v>
      </c>
    </row>
    <row r="58" spans="1:24" s="53" customFormat="1" ht="31.5">
      <c r="A58" s="108" t="s">
        <v>456</v>
      </c>
      <c r="B58" s="79">
        <v>1</v>
      </c>
      <c r="C58" s="78" t="s">
        <v>3</v>
      </c>
      <c r="D58" s="79" t="s">
        <v>118</v>
      </c>
      <c r="E58" s="82" t="s">
        <v>11</v>
      </c>
      <c r="F58" s="79" t="s">
        <v>260</v>
      </c>
      <c r="G58" s="82" t="s">
        <v>317</v>
      </c>
      <c r="H58" s="79" t="s">
        <v>80</v>
      </c>
      <c r="I58" s="86" t="s">
        <v>60</v>
      </c>
      <c r="J58" s="79" t="s">
        <v>59</v>
      </c>
      <c r="K58" s="82" t="s">
        <v>316</v>
      </c>
      <c r="L58" s="86" t="s">
        <v>57</v>
      </c>
      <c r="M58" s="91">
        <v>350</v>
      </c>
      <c r="N58" s="86" t="s">
        <v>229</v>
      </c>
      <c r="O58" s="86">
        <v>50</v>
      </c>
      <c r="P58" s="86">
        <v>84307</v>
      </c>
      <c r="Q58" s="88">
        <f t="shared" si="2"/>
        <v>875000</v>
      </c>
      <c r="R58" s="88">
        <v>0</v>
      </c>
      <c r="S58" s="88">
        <v>0</v>
      </c>
      <c r="T58" s="88">
        <v>0</v>
      </c>
      <c r="U58" s="88">
        <v>875000</v>
      </c>
      <c r="V58" s="88">
        <v>0</v>
      </c>
      <c r="W58" s="88">
        <v>0</v>
      </c>
      <c r="X58" s="109">
        <v>0</v>
      </c>
    </row>
    <row r="59" spans="1:24" s="53" customFormat="1" ht="31.5">
      <c r="A59" s="108" t="s">
        <v>457</v>
      </c>
      <c r="B59" s="79">
        <v>1</v>
      </c>
      <c r="C59" s="78" t="s">
        <v>3</v>
      </c>
      <c r="D59" s="79" t="s">
        <v>118</v>
      </c>
      <c r="E59" s="82" t="s">
        <v>11</v>
      </c>
      <c r="F59" s="79" t="s">
        <v>260</v>
      </c>
      <c r="G59" s="82" t="s">
        <v>318</v>
      </c>
      <c r="H59" s="79" t="s">
        <v>80</v>
      </c>
      <c r="I59" s="86" t="s">
        <v>60</v>
      </c>
      <c r="J59" s="79" t="s">
        <v>59</v>
      </c>
      <c r="K59" s="82" t="s">
        <v>64</v>
      </c>
      <c r="L59" s="86" t="s">
        <v>63</v>
      </c>
      <c r="M59" s="91">
        <v>150</v>
      </c>
      <c r="N59" s="86" t="s">
        <v>229</v>
      </c>
      <c r="O59" s="86">
        <v>50</v>
      </c>
      <c r="P59" s="86">
        <v>84307</v>
      </c>
      <c r="Q59" s="88">
        <f t="shared" si="2"/>
        <v>240000</v>
      </c>
      <c r="R59" s="88">
        <v>0</v>
      </c>
      <c r="S59" s="88">
        <v>0</v>
      </c>
      <c r="T59" s="88">
        <v>0</v>
      </c>
      <c r="U59" s="88">
        <v>240000</v>
      </c>
      <c r="V59" s="88">
        <v>0</v>
      </c>
      <c r="W59" s="88">
        <v>0</v>
      </c>
      <c r="X59" s="109">
        <v>0</v>
      </c>
    </row>
    <row r="60" spans="1:24" s="53" customFormat="1" ht="31.5">
      <c r="A60" s="108" t="s">
        <v>458</v>
      </c>
      <c r="B60" s="79">
        <v>1</v>
      </c>
      <c r="C60" s="78" t="s">
        <v>3</v>
      </c>
      <c r="D60" s="79" t="s">
        <v>118</v>
      </c>
      <c r="E60" s="82" t="s">
        <v>11</v>
      </c>
      <c r="F60" s="79" t="s">
        <v>260</v>
      </c>
      <c r="G60" s="82" t="s">
        <v>319</v>
      </c>
      <c r="H60" s="79" t="s">
        <v>80</v>
      </c>
      <c r="I60" s="86" t="s">
        <v>60</v>
      </c>
      <c r="J60" s="79" t="s">
        <v>59</v>
      </c>
      <c r="K60" s="82" t="s">
        <v>296</v>
      </c>
      <c r="L60" s="86" t="s">
        <v>63</v>
      </c>
      <c r="M60" s="91">
        <v>100</v>
      </c>
      <c r="N60" s="86" t="s">
        <v>229</v>
      </c>
      <c r="O60" s="86">
        <v>50</v>
      </c>
      <c r="P60" s="86">
        <v>84307</v>
      </c>
      <c r="Q60" s="88">
        <f t="shared" si="2"/>
        <v>160000</v>
      </c>
      <c r="R60" s="88">
        <v>0</v>
      </c>
      <c r="S60" s="88">
        <v>0</v>
      </c>
      <c r="T60" s="88">
        <v>0</v>
      </c>
      <c r="U60" s="88">
        <v>160000</v>
      </c>
      <c r="V60" s="88">
        <v>0</v>
      </c>
      <c r="W60" s="88">
        <v>0</v>
      </c>
      <c r="X60" s="109">
        <v>0</v>
      </c>
    </row>
    <row r="61" spans="1:24" s="53" customFormat="1" ht="47.25">
      <c r="A61" s="108" t="s">
        <v>459</v>
      </c>
      <c r="B61" s="79">
        <v>1</v>
      </c>
      <c r="C61" s="78" t="s">
        <v>3</v>
      </c>
      <c r="D61" s="79" t="s">
        <v>118</v>
      </c>
      <c r="E61" s="82" t="s">
        <v>11</v>
      </c>
      <c r="F61" s="79" t="s">
        <v>260</v>
      </c>
      <c r="G61" s="82" t="s">
        <v>320</v>
      </c>
      <c r="H61" s="79" t="s">
        <v>80</v>
      </c>
      <c r="I61" s="86" t="s">
        <v>60</v>
      </c>
      <c r="J61" s="79" t="s">
        <v>59</v>
      </c>
      <c r="K61" s="82" t="s">
        <v>321</v>
      </c>
      <c r="L61" s="86" t="s">
        <v>57</v>
      </c>
      <c r="M61" s="91">
        <v>200</v>
      </c>
      <c r="N61" s="86" t="s">
        <v>229</v>
      </c>
      <c r="O61" s="86">
        <v>50</v>
      </c>
      <c r="P61" s="86">
        <v>84307</v>
      </c>
      <c r="Q61" s="88">
        <f t="shared" si="2"/>
        <v>540000</v>
      </c>
      <c r="R61" s="88">
        <v>0</v>
      </c>
      <c r="S61" s="88">
        <v>0</v>
      </c>
      <c r="T61" s="88">
        <v>0</v>
      </c>
      <c r="U61" s="88">
        <v>540000</v>
      </c>
      <c r="V61" s="88">
        <v>0</v>
      </c>
      <c r="W61" s="88">
        <v>0</v>
      </c>
      <c r="X61" s="109">
        <v>0</v>
      </c>
    </row>
    <row r="62" spans="1:24" s="53" customFormat="1" ht="31.5">
      <c r="A62" s="108" t="s">
        <v>460</v>
      </c>
      <c r="B62" s="79">
        <v>1</v>
      </c>
      <c r="C62" s="78" t="s">
        <v>3</v>
      </c>
      <c r="D62" s="79" t="s">
        <v>118</v>
      </c>
      <c r="E62" s="82" t="s">
        <v>11</v>
      </c>
      <c r="F62" s="79" t="s">
        <v>260</v>
      </c>
      <c r="G62" s="82" t="s">
        <v>322</v>
      </c>
      <c r="H62" s="79" t="s">
        <v>80</v>
      </c>
      <c r="I62" s="86" t="s">
        <v>60</v>
      </c>
      <c r="J62" s="79" t="s">
        <v>59</v>
      </c>
      <c r="K62" s="82" t="s">
        <v>64</v>
      </c>
      <c r="L62" s="86" t="s">
        <v>57</v>
      </c>
      <c r="M62" s="91">
        <v>200</v>
      </c>
      <c r="N62" s="86" t="s">
        <v>229</v>
      </c>
      <c r="O62" s="86">
        <v>50</v>
      </c>
      <c r="P62" s="86">
        <v>84307</v>
      </c>
      <c r="Q62" s="88">
        <f t="shared" si="2"/>
        <v>320000</v>
      </c>
      <c r="R62" s="88">
        <v>0</v>
      </c>
      <c r="S62" s="88">
        <v>0</v>
      </c>
      <c r="T62" s="88">
        <v>0</v>
      </c>
      <c r="U62" s="88">
        <v>320000</v>
      </c>
      <c r="V62" s="88">
        <v>0</v>
      </c>
      <c r="W62" s="88">
        <v>0</v>
      </c>
      <c r="X62" s="109">
        <v>0</v>
      </c>
    </row>
    <row r="63" spans="1:24" s="53" customFormat="1" ht="31.5">
      <c r="A63" s="108" t="s">
        <v>461</v>
      </c>
      <c r="B63" s="79">
        <v>1</v>
      </c>
      <c r="C63" s="78" t="s">
        <v>3</v>
      </c>
      <c r="D63" s="79" t="s">
        <v>118</v>
      </c>
      <c r="E63" s="82" t="s">
        <v>11</v>
      </c>
      <c r="F63" s="79" t="s">
        <v>260</v>
      </c>
      <c r="G63" s="82" t="s">
        <v>323</v>
      </c>
      <c r="H63" s="79" t="s">
        <v>80</v>
      </c>
      <c r="I63" s="86" t="s">
        <v>60</v>
      </c>
      <c r="J63" s="79" t="s">
        <v>59</v>
      </c>
      <c r="K63" s="82" t="s">
        <v>64</v>
      </c>
      <c r="L63" s="86" t="s">
        <v>63</v>
      </c>
      <c r="M63" s="91">
        <v>100</v>
      </c>
      <c r="N63" s="86" t="s">
        <v>229</v>
      </c>
      <c r="O63" s="86">
        <v>50</v>
      </c>
      <c r="P63" s="86">
        <v>84307</v>
      </c>
      <c r="Q63" s="88">
        <f t="shared" si="2"/>
        <v>160000</v>
      </c>
      <c r="R63" s="88">
        <v>0</v>
      </c>
      <c r="S63" s="88">
        <v>0</v>
      </c>
      <c r="T63" s="88">
        <v>0</v>
      </c>
      <c r="U63" s="88">
        <v>160000</v>
      </c>
      <c r="V63" s="88">
        <v>0</v>
      </c>
      <c r="W63" s="88">
        <v>0</v>
      </c>
      <c r="X63" s="109">
        <v>0</v>
      </c>
    </row>
    <row r="64" spans="1:24" s="53" customFormat="1" ht="63">
      <c r="A64" s="108" t="s">
        <v>462</v>
      </c>
      <c r="B64" s="79">
        <v>1</v>
      </c>
      <c r="C64" s="78" t="s">
        <v>11</v>
      </c>
      <c r="D64" s="79" t="s">
        <v>118</v>
      </c>
      <c r="E64" s="82" t="s">
        <v>11</v>
      </c>
      <c r="F64" s="79" t="s">
        <v>260</v>
      </c>
      <c r="G64" s="82" t="s">
        <v>409</v>
      </c>
      <c r="H64" s="79" t="s">
        <v>80</v>
      </c>
      <c r="I64" s="86" t="s">
        <v>60</v>
      </c>
      <c r="J64" s="79" t="s">
        <v>59</v>
      </c>
      <c r="K64" s="82" t="s">
        <v>382</v>
      </c>
      <c r="L64" s="86" t="s">
        <v>57</v>
      </c>
      <c r="M64" s="91">
        <v>150</v>
      </c>
      <c r="N64" s="86" t="s">
        <v>229</v>
      </c>
      <c r="O64" s="86">
        <v>200</v>
      </c>
      <c r="P64" s="86">
        <v>84307</v>
      </c>
      <c r="Q64" s="88">
        <f t="shared" si="2"/>
        <v>430000</v>
      </c>
      <c r="R64" s="88">
        <v>0</v>
      </c>
      <c r="S64" s="88">
        <v>0</v>
      </c>
      <c r="T64" s="88">
        <v>0</v>
      </c>
      <c r="U64" s="88">
        <v>430000</v>
      </c>
      <c r="V64" s="88">
        <v>0</v>
      </c>
      <c r="W64" s="88">
        <v>0</v>
      </c>
      <c r="X64" s="109">
        <v>0</v>
      </c>
    </row>
    <row r="65" spans="1:24" s="53" customFormat="1" ht="63">
      <c r="A65" s="108" t="s">
        <v>463</v>
      </c>
      <c r="B65" s="79">
        <v>1</v>
      </c>
      <c r="C65" s="78" t="s">
        <v>11</v>
      </c>
      <c r="D65" s="79" t="s">
        <v>118</v>
      </c>
      <c r="E65" s="82" t="s">
        <v>11</v>
      </c>
      <c r="F65" s="79" t="s">
        <v>260</v>
      </c>
      <c r="G65" s="82" t="s">
        <v>567</v>
      </c>
      <c r="H65" s="79" t="s">
        <v>80</v>
      </c>
      <c r="I65" s="86" t="s">
        <v>60</v>
      </c>
      <c r="J65" s="79" t="s">
        <v>59</v>
      </c>
      <c r="K65" s="82" t="s">
        <v>346</v>
      </c>
      <c r="L65" s="86" t="s">
        <v>57</v>
      </c>
      <c r="M65" s="91">
        <v>550.35</v>
      </c>
      <c r="N65" s="86" t="s">
        <v>229</v>
      </c>
      <c r="O65" s="86">
        <v>400</v>
      </c>
      <c r="P65" s="86">
        <v>84307</v>
      </c>
      <c r="Q65" s="88">
        <f t="shared" si="2"/>
        <v>5500000</v>
      </c>
      <c r="R65" s="88">
        <v>0</v>
      </c>
      <c r="S65" s="88">
        <v>0</v>
      </c>
      <c r="T65" s="88">
        <v>0</v>
      </c>
      <c r="U65" s="88">
        <v>5500000</v>
      </c>
      <c r="V65" s="88">
        <v>0</v>
      </c>
      <c r="W65" s="88">
        <v>0</v>
      </c>
      <c r="X65" s="109">
        <v>0</v>
      </c>
    </row>
    <row r="66" spans="1:24" s="53" customFormat="1" ht="47.25">
      <c r="A66" s="108" t="s">
        <v>464</v>
      </c>
      <c r="B66" s="79">
        <v>1</v>
      </c>
      <c r="C66" s="78" t="s">
        <v>11</v>
      </c>
      <c r="D66" s="79" t="s">
        <v>118</v>
      </c>
      <c r="E66" s="82" t="s">
        <v>11</v>
      </c>
      <c r="F66" s="79" t="s">
        <v>260</v>
      </c>
      <c r="G66" s="82" t="s">
        <v>561</v>
      </c>
      <c r="H66" s="79" t="s">
        <v>80</v>
      </c>
      <c r="I66" s="86" t="s">
        <v>60</v>
      </c>
      <c r="J66" s="79" t="s">
        <v>59</v>
      </c>
      <c r="K66" s="82" t="s">
        <v>373</v>
      </c>
      <c r="L66" s="86" t="s">
        <v>57</v>
      </c>
      <c r="M66" s="91">
        <v>1000</v>
      </c>
      <c r="N66" s="86" t="s">
        <v>229</v>
      </c>
      <c r="O66" s="86">
        <v>600</v>
      </c>
      <c r="P66" s="86">
        <v>84307</v>
      </c>
      <c r="Q66" s="88">
        <f t="shared" si="2"/>
        <v>4000000</v>
      </c>
      <c r="R66" s="88">
        <v>0</v>
      </c>
      <c r="S66" s="88">
        <v>0</v>
      </c>
      <c r="T66" s="88">
        <v>0</v>
      </c>
      <c r="U66" s="88">
        <v>4000000</v>
      </c>
      <c r="V66" s="88">
        <v>0</v>
      </c>
      <c r="W66" s="88">
        <v>0</v>
      </c>
      <c r="X66" s="109">
        <v>0</v>
      </c>
    </row>
    <row r="67" spans="1:24" s="53" customFormat="1" ht="47.25">
      <c r="A67" s="108" t="s">
        <v>465</v>
      </c>
      <c r="B67" s="79">
        <v>1</v>
      </c>
      <c r="C67" s="78" t="s">
        <v>11</v>
      </c>
      <c r="D67" s="79" t="s">
        <v>118</v>
      </c>
      <c r="E67" s="82" t="s">
        <v>11</v>
      </c>
      <c r="F67" s="79" t="s">
        <v>260</v>
      </c>
      <c r="G67" s="82" t="s">
        <v>352</v>
      </c>
      <c r="H67" s="79" t="s">
        <v>80</v>
      </c>
      <c r="I67" s="86" t="s">
        <v>60</v>
      </c>
      <c r="J67" s="79" t="s">
        <v>59</v>
      </c>
      <c r="K67" s="82" t="s">
        <v>227</v>
      </c>
      <c r="L67" s="86" t="s">
        <v>57</v>
      </c>
      <c r="M67" s="91">
        <v>343.75</v>
      </c>
      <c r="N67" s="86" t="s">
        <v>229</v>
      </c>
      <c r="O67" s="86">
        <v>400</v>
      </c>
      <c r="P67" s="86">
        <v>84307</v>
      </c>
      <c r="Q67" s="88">
        <f t="shared" si="2"/>
        <v>550000</v>
      </c>
      <c r="R67" s="88">
        <v>0</v>
      </c>
      <c r="S67" s="88">
        <v>0</v>
      </c>
      <c r="T67" s="88">
        <v>0</v>
      </c>
      <c r="U67" s="88">
        <v>550000</v>
      </c>
      <c r="V67" s="88">
        <v>0</v>
      </c>
      <c r="W67" s="88">
        <v>0</v>
      </c>
      <c r="X67" s="109">
        <v>0</v>
      </c>
    </row>
    <row r="68" spans="1:24" s="53" customFormat="1" ht="47.25">
      <c r="A68" s="108" t="s">
        <v>466</v>
      </c>
      <c r="B68" s="79">
        <v>1</v>
      </c>
      <c r="C68" s="78" t="s">
        <v>7</v>
      </c>
      <c r="D68" s="79" t="s">
        <v>131</v>
      </c>
      <c r="E68" s="82" t="s">
        <v>180</v>
      </c>
      <c r="F68" s="79" t="s">
        <v>144</v>
      </c>
      <c r="G68" s="82" t="s">
        <v>286</v>
      </c>
      <c r="H68" s="79" t="s">
        <v>79</v>
      </c>
      <c r="I68" s="86" t="s">
        <v>60</v>
      </c>
      <c r="J68" s="79" t="s">
        <v>59</v>
      </c>
      <c r="K68" s="82" t="s">
        <v>64</v>
      </c>
      <c r="L68" s="86" t="s">
        <v>63</v>
      </c>
      <c r="M68" s="91">
        <v>200</v>
      </c>
      <c r="N68" s="86" t="s">
        <v>229</v>
      </c>
      <c r="O68" s="86">
        <v>100</v>
      </c>
      <c r="P68" s="86">
        <v>410</v>
      </c>
      <c r="Q68" s="88">
        <f t="shared" si="2"/>
        <v>320000</v>
      </c>
      <c r="R68" s="88">
        <v>0</v>
      </c>
      <c r="S68" s="88">
        <v>0</v>
      </c>
      <c r="T68" s="88">
        <v>0</v>
      </c>
      <c r="U68" s="88">
        <v>320000</v>
      </c>
      <c r="V68" s="88">
        <v>0</v>
      </c>
      <c r="W68" s="88">
        <v>0</v>
      </c>
      <c r="X68" s="109">
        <v>0</v>
      </c>
    </row>
    <row r="69" spans="1:24" s="53" customFormat="1" ht="47.25">
      <c r="A69" s="108" t="s">
        <v>467</v>
      </c>
      <c r="B69" s="79">
        <v>1</v>
      </c>
      <c r="C69" s="78" t="s">
        <v>8</v>
      </c>
      <c r="D69" s="79" t="s">
        <v>151</v>
      </c>
      <c r="E69" s="82" t="s">
        <v>194</v>
      </c>
      <c r="F69" s="79" t="s">
        <v>260</v>
      </c>
      <c r="G69" s="82" t="s">
        <v>350</v>
      </c>
      <c r="H69" s="79" t="s">
        <v>55</v>
      </c>
      <c r="I69" s="86" t="s">
        <v>60</v>
      </c>
      <c r="J69" s="79" t="s">
        <v>59</v>
      </c>
      <c r="K69" s="82" t="s">
        <v>349</v>
      </c>
      <c r="L69" s="86" t="s">
        <v>63</v>
      </c>
      <c r="M69" s="91">
        <v>120</v>
      </c>
      <c r="N69" s="86" t="s">
        <v>229</v>
      </c>
      <c r="O69" s="86">
        <v>200</v>
      </c>
      <c r="P69" s="86">
        <v>6213</v>
      </c>
      <c r="Q69" s="88">
        <f t="shared" si="2"/>
        <v>96000</v>
      </c>
      <c r="R69" s="88">
        <v>0</v>
      </c>
      <c r="S69" s="88">
        <v>0</v>
      </c>
      <c r="T69" s="88">
        <v>0</v>
      </c>
      <c r="U69" s="88">
        <v>96000</v>
      </c>
      <c r="V69" s="88">
        <v>0</v>
      </c>
      <c r="W69" s="88">
        <v>0</v>
      </c>
      <c r="X69" s="109">
        <v>0</v>
      </c>
    </row>
    <row r="70" spans="1:24" s="53" customFormat="1" ht="47.25">
      <c r="A70" s="108" t="s">
        <v>468</v>
      </c>
      <c r="B70" s="79">
        <v>1</v>
      </c>
      <c r="C70" s="78" t="s">
        <v>8</v>
      </c>
      <c r="D70" s="79" t="s">
        <v>151</v>
      </c>
      <c r="E70" s="82" t="s">
        <v>194</v>
      </c>
      <c r="F70" s="79" t="s">
        <v>260</v>
      </c>
      <c r="G70" s="82" t="s">
        <v>369</v>
      </c>
      <c r="H70" s="79" t="s">
        <v>55</v>
      </c>
      <c r="I70" s="86" t="s">
        <v>60</v>
      </c>
      <c r="J70" s="79" t="s">
        <v>59</v>
      </c>
      <c r="K70" s="82" t="s">
        <v>227</v>
      </c>
      <c r="L70" s="86" t="s">
        <v>57</v>
      </c>
      <c r="M70" s="91">
        <v>180</v>
      </c>
      <c r="N70" s="86" t="s">
        <v>229</v>
      </c>
      <c r="O70" s="86">
        <v>100</v>
      </c>
      <c r="P70" s="86">
        <v>6213</v>
      </c>
      <c r="Q70" s="88">
        <f t="shared" si="2"/>
        <v>425412</v>
      </c>
      <c r="R70" s="88">
        <v>0</v>
      </c>
      <c r="S70" s="88">
        <v>0</v>
      </c>
      <c r="T70" s="88">
        <v>0</v>
      </c>
      <c r="U70" s="88">
        <v>425412</v>
      </c>
      <c r="V70" s="88">
        <v>0</v>
      </c>
      <c r="W70" s="88">
        <v>0</v>
      </c>
      <c r="X70" s="109">
        <v>0</v>
      </c>
    </row>
    <row r="71" spans="1:24" s="53" customFormat="1" ht="31.5">
      <c r="A71" s="108" t="s">
        <v>469</v>
      </c>
      <c r="B71" s="79">
        <v>1</v>
      </c>
      <c r="C71" s="78" t="s">
        <v>8</v>
      </c>
      <c r="D71" s="79" t="s">
        <v>118</v>
      </c>
      <c r="E71" s="82" t="s">
        <v>11</v>
      </c>
      <c r="F71" s="79" t="s">
        <v>260</v>
      </c>
      <c r="G71" s="82" t="s">
        <v>370</v>
      </c>
      <c r="H71" s="79" t="s">
        <v>80</v>
      </c>
      <c r="I71" s="86" t="s">
        <v>60</v>
      </c>
      <c r="J71" s="79" t="s">
        <v>59</v>
      </c>
      <c r="K71" s="82" t="s">
        <v>227</v>
      </c>
      <c r="L71" s="86" t="s">
        <v>63</v>
      </c>
      <c r="M71" s="91">
        <v>50</v>
      </c>
      <c r="N71" s="86" t="s">
        <v>229</v>
      </c>
      <c r="O71" s="86">
        <v>60</v>
      </c>
      <c r="P71" s="86">
        <v>84307</v>
      </c>
      <c r="Q71" s="88">
        <f t="shared" si="2"/>
        <v>150000</v>
      </c>
      <c r="R71" s="88">
        <v>0</v>
      </c>
      <c r="S71" s="88">
        <v>0</v>
      </c>
      <c r="T71" s="88">
        <v>0</v>
      </c>
      <c r="U71" s="88">
        <v>150000</v>
      </c>
      <c r="V71" s="88">
        <v>0</v>
      </c>
      <c r="W71" s="88">
        <v>0</v>
      </c>
      <c r="X71" s="109">
        <v>0</v>
      </c>
    </row>
    <row r="72" spans="1:24" s="53" customFormat="1" ht="47.25">
      <c r="A72" s="108" t="s">
        <v>470</v>
      </c>
      <c r="B72" s="79">
        <v>1</v>
      </c>
      <c r="C72" s="78" t="s">
        <v>19</v>
      </c>
      <c r="D72" s="79" t="s">
        <v>139</v>
      </c>
      <c r="E72" s="82" t="s">
        <v>185</v>
      </c>
      <c r="F72" s="79" t="s">
        <v>123</v>
      </c>
      <c r="G72" s="82" t="s">
        <v>362</v>
      </c>
      <c r="H72" s="79" t="s">
        <v>55</v>
      </c>
      <c r="I72" s="86" t="s">
        <v>60</v>
      </c>
      <c r="J72" s="79" t="s">
        <v>59</v>
      </c>
      <c r="K72" s="82" t="s">
        <v>65</v>
      </c>
      <c r="L72" s="86" t="s">
        <v>57</v>
      </c>
      <c r="M72" s="91">
        <v>100</v>
      </c>
      <c r="N72" s="86" t="s">
        <v>229</v>
      </c>
      <c r="O72" s="86">
        <v>250</v>
      </c>
      <c r="P72" s="86">
        <v>2747</v>
      </c>
      <c r="Q72" s="88">
        <f t="shared" si="2"/>
        <v>300000</v>
      </c>
      <c r="R72" s="88">
        <v>0</v>
      </c>
      <c r="S72" s="88">
        <v>0</v>
      </c>
      <c r="T72" s="88">
        <v>0</v>
      </c>
      <c r="U72" s="88">
        <v>300000</v>
      </c>
      <c r="V72" s="88">
        <v>0</v>
      </c>
      <c r="W72" s="88">
        <v>0</v>
      </c>
      <c r="X72" s="109">
        <v>0</v>
      </c>
    </row>
    <row r="73" spans="1:24" s="53" customFormat="1" ht="47.25">
      <c r="A73" s="108" t="s">
        <v>471</v>
      </c>
      <c r="B73" s="79">
        <v>1</v>
      </c>
      <c r="C73" s="78" t="s">
        <v>19</v>
      </c>
      <c r="D73" s="79" t="s">
        <v>139</v>
      </c>
      <c r="E73" s="82" t="s">
        <v>185</v>
      </c>
      <c r="F73" s="79" t="s">
        <v>123</v>
      </c>
      <c r="G73" s="82" t="s">
        <v>363</v>
      </c>
      <c r="H73" s="79" t="s">
        <v>55</v>
      </c>
      <c r="I73" s="86" t="s">
        <v>60</v>
      </c>
      <c r="J73" s="79" t="s">
        <v>59</v>
      </c>
      <c r="K73" s="82" t="s">
        <v>64</v>
      </c>
      <c r="L73" s="86" t="s">
        <v>57</v>
      </c>
      <c r="M73" s="91">
        <v>900</v>
      </c>
      <c r="N73" s="86" t="s">
        <v>229</v>
      </c>
      <c r="O73" s="86">
        <v>500</v>
      </c>
      <c r="P73" s="86">
        <v>2747</v>
      </c>
      <c r="Q73" s="88">
        <f t="shared" si="2"/>
        <v>1940000</v>
      </c>
      <c r="R73" s="88">
        <v>0</v>
      </c>
      <c r="S73" s="88">
        <v>0</v>
      </c>
      <c r="T73" s="88">
        <v>0</v>
      </c>
      <c r="U73" s="88">
        <v>1940000</v>
      </c>
      <c r="V73" s="88">
        <v>0</v>
      </c>
      <c r="W73" s="88">
        <v>0</v>
      </c>
      <c r="X73" s="109">
        <v>0</v>
      </c>
    </row>
    <row r="74" spans="1:24" s="53" customFormat="1" ht="47.25">
      <c r="A74" s="108" t="s">
        <v>472</v>
      </c>
      <c r="B74" s="79">
        <v>1</v>
      </c>
      <c r="C74" s="78" t="s">
        <v>19</v>
      </c>
      <c r="D74" s="79" t="s">
        <v>139</v>
      </c>
      <c r="E74" s="82" t="s">
        <v>185</v>
      </c>
      <c r="F74" s="79" t="s">
        <v>123</v>
      </c>
      <c r="G74" s="82" t="s">
        <v>226</v>
      </c>
      <c r="H74" s="79" t="s">
        <v>55</v>
      </c>
      <c r="I74" s="86" t="s">
        <v>60</v>
      </c>
      <c r="J74" s="79" t="s">
        <v>59</v>
      </c>
      <c r="K74" s="82" t="s">
        <v>227</v>
      </c>
      <c r="L74" s="86" t="s">
        <v>57</v>
      </c>
      <c r="M74" s="91">
        <v>312.5</v>
      </c>
      <c r="N74" s="86" t="s">
        <v>229</v>
      </c>
      <c r="O74" s="86">
        <v>200</v>
      </c>
      <c r="P74" s="86">
        <v>2747</v>
      </c>
      <c r="Q74" s="88">
        <f t="shared" si="2"/>
        <v>500000</v>
      </c>
      <c r="R74" s="88">
        <v>0</v>
      </c>
      <c r="S74" s="88">
        <v>0</v>
      </c>
      <c r="T74" s="88">
        <v>0</v>
      </c>
      <c r="U74" s="88">
        <v>500000</v>
      </c>
      <c r="V74" s="88">
        <v>0</v>
      </c>
      <c r="W74" s="88">
        <v>0</v>
      </c>
      <c r="X74" s="109">
        <v>0</v>
      </c>
    </row>
    <row r="75" spans="1:24" s="53" customFormat="1" ht="31.5">
      <c r="A75" s="108" t="s">
        <v>473</v>
      </c>
      <c r="B75" s="79">
        <v>1</v>
      </c>
      <c r="C75" s="78" t="s">
        <v>2</v>
      </c>
      <c r="D75" s="79" t="s">
        <v>118</v>
      </c>
      <c r="E75" s="82" t="s">
        <v>11</v>
      </c>
      <c r="F75" s="79" t="s">
        <v>260</v>
      </c>
      <c r="G75" s="82" t="s">
        <v>305</v>
      </c>
      <c r="H75" s="79" t="s">
        <v>80</v>
      </c>
      <c r="I75" s="86" t="s">
        <v>60</v>
      </c>
      <c r="J75" s="79" t="s">
        <v>59</v>
      </c>
      <c r="K75" s="82" t="s">
        <v>64</v>
      </c>
      <c r="L75" s="86" t="s">
        <v>57</v>
      </c>
      <c r="M75" s="91">
        <v>300</v>
      </c>
      <c r="N75" s="86" t="s">
        <v>229</v>
      </c>
      <c r="O75" s="86">
        <v>60</v>
      </c>
      <c r="P75" s="86">
        <v>84307</v>
      </c>
      <c r="Q75" s="88">
        <f t="shared" si="2"/>
        <v>480000</v>
      </c>
      <c r="R75" s="88">
        <v>0</v>
      </c>
      <c r="S75" s="88">
        <v>0</v>
      </c>
      <c r="T75" s="88">
        <v>0</v>
      </c>
      <c r="U75" s="88">
        <v>480000</v>
      </c>
      <c r="V75" s="88">
        <v>0</v>
      </c>
      <c r="W75" s="88">
        <v>0</v>
      </c>
      <c r="X75" s="109">
        <v>0</v>
      </c>
    </row>
    <row r="76" spans="1:24" s="53" customFormat="1" ht="31.5">
      <c r="A76" s="108" t="s">
        <v>474</v>
      </c>
      <c r="B76" s="79">
        <v>1</v>
      </c>
      <c r="C76" s="78" t="s">
        <v>2</v>
      </c>
      <c r="D76" s="79" t="s">
        <v>118</v>
      </c>
      <c r="E76" s="82" t="s">
        <v>11</v>
      </c>
      <c r="F76" s="79" t="s">
        <v>260</v>
      </c>
      <c r="G76" s="82" t="s">
        <v>311</v>
      </c>
      <c r="H76" s="79" t="s">
        <v>80</v>
      </c>
      <c r="I76" s="86" t="s">
        <v>60</v>
      </c>
      <c r="J76" s="79" t="s">
        <v>59</v>
      </c>
      <c r="K76" s="82" t="s">
        <v>64</v>
      </c>
      <c r="L76" s="86" t="s">
        <v>57</v>
      </c>
      <c r="M76" s="91">
        <v>300</v>
      </c>
      <c r="N76" s="86" t="s">
        <v>229</v>
      </c>
      <c r="O76" s="86">
        <v>60</v>
      </c>
      <c r="P76" s="86">
        <v>84307</v>
      </c>
      <c r="Q76" s="88">
        <f t="shared" si="2"/>
        <v>480000</v>
      </c>
      <c r="R76" s="88">
        <v>0</v>
      </c>
      <c r="S76" s="88">
        <v>0</v>
      </c>
      <c r="T76" s="88">
        <v>0</v>
      </c>
      <c r="U76" s="88">
        <v>480000</v>
      </c>
      <c r="V76" s="88">
        <v>0</v>
      </c>
      <c r="W76" s="88">
        <v>0</v>
      </c>
      <c r="X76" s="109">
        <v>0</v>
      </c>
    </row>
    <row r="77" spans="1:24" s="53" customFormat="1" ht="31.5">
      <c r="A77" s="108" t="s">
        <v>475</v>
      </c>
      <c r="B77" s="79">
        <v>1</v>
      </c>
      <c r="C77" s="78" t="s">
        <v>2</v>
      </c>
      <c r="D77" s="79" t="s">
        <v>160</v>
      </c>
      <c r="E77" s="82" t="s">
        <v>202</v>
      </c>
      <c r="F77" s="79" t="s">
        <v>133</v>
      </c>
      <c r="G77" s="82" t="s">
        <v>306</v>
      </c>
      <c r="H77" s="79" t="s">
        <v>55</v>
      </c>
      <c r="I77" s="86" t="s">
        <v>60</v>
      </c>
      <c r="J77" s="79" t="s">
        <v>59</v>
      </c>
      <c r="K77" s="82" t="s">
        <v>64</v>
      </c>
      <c r="L77" s="86" t="s">
        <v>57</v>
      </c>
      <c r="M77" s="91">
        <v>200</v>
      </c>
      <c r="N77" s="86" t="s">
        <v>229</v>
      </c>
      <c r="O77" s="86">
        <v>100</v>
      </c>
      <c r="P77" s="86">
        <v>1284</v>
      </c>
      <c r="Q77" s="88">
        <f t="shared" si="2"/>
        <v>320000</v>
      </c>
      <c r="R77" s="88">
        <v>0</v>
      </c>
      <c r="S77" s="88">
        <v>0</v>
      </c>
      <c r="T77" s="88">
        <v>0</v>
      </c>
      <c r="U77" s="88">
        <v>320000</v>
      </c>
      <c r="V77" s="88">
        <v>0</v>
      </c>
      <c r="W77" s="88">
        <v>0</v>
      </c>
      <c r="X77" s="109">
        <v>0</v>
      </c>
    </row>
    <row r="78" spans="1:24" s="53" customFormat="1" ht="47.25">
      <c r="A78" s="108" t="s">
        <v>476</v>
      </c>
      <c r="B78" s="79">
        <v>1</v>
      </c>
      <c r="C78" s="78" t="s">
        <v>2</v>
      </c>
      <c r="D78" s="79" t="s">
        <v>160</v>
      </c>
      <c r="E78" s="82" t="s">
        <v>202</v>
      </c>
      <c r="F78" s="79" t="s">
        <v>133</v>
      </c>
      <c r="G78" s="82" t="s">
        <v>310</v>
      </c>
      <c r="H78" s="79" t="s">
        <v>55</v>
      </c>
      <c r="I78" s="86" t="s">
        <v>60</v>
      </c>
      <c r="J78" s="79" t="s">
        <v>59</v>
      </c>
      <c r="K78" s="82" t="s">
        <v>64</v>
      </c>
      <c r="L78" s="86" t="s">
        <v>57</v>
      </c>
      <c r="M78" s="91">
        <v>800</v>
      </c>
      <c r="N78" s="86" t="s">
        <v>229</v>
      </c>
      <c r="O78" s="86">
        <v>800</v>
      </c>
      <c r="P78" s="86">
        <v>1284</v>
      </c>
      <c r="Q78" s="88">
        <f t="shared" si="2"/>
        <v>1780000</v>
      </c>
      <c r="R78" s="88">
        <v>0</v>
      </c>
      <c r="S78" s="88">
        <v>0</v>
      </c>
      <c r="T78" s="88">
        <v>0</v>
      </c>
      <c r="U78" s="88">
        <v>1780000</v>
      </c>
      <c r="V78" s="88">
        <v>0</v>
      </c>
      <c r="W78" s="88">
        <v>0</v>
      </c>
      <c r="X78" s="109">
        <v>0</v>
      </c>
    </row>
    <row r="79" spans="1:24" s="53" customFormat="1" ht="63">
      <c r="A79" s="108" t="s">
        <v>477</v>
      </c>
      <c r="B79" s="79">
        <v>1</v>
      </c>
      <c r="C79" s="78" t="s">
        <v>2</v>
      </c>
      <c r="D79" s="79" t="s">
        <v>146</v>
      </c>
      <c r="E79" s="82" t="s">
        <v>189</v>
      </c>
      <c r="F79" s="79" t="s">
        <v>133</v>
      </c>
      <c r="G79" s="82" t="s">
        <v>394</v>
      </c>
      <c r="H79" s="79" t="s">
        <v>80</v>
      </c>
      <c r="I79" s="86" t="s">
        <v>60</v>
      </c>
      <c r="J79" s="79" t="s">
        <v>59</v>
      </c>
      <c r="K79" s="82" t="s">
        <v>393</v>
      </c>
      <c r="L79" s="86" t="s">
        <v>57</v>
      </c>
      <c r="M79" s="91">
        <v>1000</v>
      </c>
      <c r="N79" s="86" t="s">
        <v>229</v>
      </c>
      <c r="O79" s="86">
        <v>400</v>
      </c>
      <c r="P79" s="86">
        <v>123</v>
      </c>
      <c r="Q79" s="88">
        <f t="shared" si="2"/>
        <v>8000000</v>
      </c>
      <c r="R79" s="88">
        <v>0</v>
      </c>
      <c r="S79" s="88">
        <v>0</v>
      </c>
      <c r="T79" s="88">
        <v>0</v>
      </c>
      <c r="U79" s="88">
        <v>8000000</v>
      </c>
      <c r="V79" s="88">
        <v>0</v>
      </c>
      <c r="W79" s="88">
        <v>0</v>
      </c>
      <c r="X79" s="109">
        <v>0</v>
      </c>
    </row>
    <row r="80" spans="1:24" s="53" customFormat="1" ht="31.5">
      <c r="A80" s="108" t="s">
        <v>478</v>
      </c>
      <c r="B80" s="79">
        <v>1</v>
      </c>
      <c r="C80" s="78" t="s">
        <v>2</v>
      </c>
      <c r="D80" s="79" t="s">
        <v>118</v>
      </c>
      <c r="E80" s="82" t="s">
        <v>11</v>
      </c>
      <c r="F80" s="79" t="s">
        <v>260</v>
      </c>
      <c r="G80" s="82" t="s">
        <v>383</v>
      </c>
      <c r="H80" s="79" t="s">
        <v>80</v>
      </c>
      <c r="I80" s="86" t="s">
        <v>60</v>
      </c>
      <c r="J80" s="79" t="s">
        <v>59</v>
      </c>
      <c r="K80" s="82" t="s">
        <v>64</v>
      </c>
      <c r="L80" s="86" t="s">
        <v>63</v>
      </c>
      <c r="M80" s="91">
        <v>60</v>
      </c>
      <c r="N80" s="86" t="s">
        <v>229</v>
      </c>
      <c r="O80" s="86">
        <v>50</v>
      </c>
      <c r="P80" s="86">
        <v>84307</v>
      </c>
      <c r="Q80" s="88">
        <f t="shared" si="2"/>
        <v>96000</v>
      </c>
      <c r="R80" s="88">
        <v>0</v>
      </c>
      <c r="S80" s="88">
        <v>0</v>
      </c>
      <c r="T80" s="88">
        <v>0</v>
      </c>
      <c r="U80" s="88">
        <v>96000</v>
      </c>
      <c r="V80" s="88">
        <v>0</v>
      </c>
      <c r="W80" s="88">
        <v>0</v>
      </c>
      <c r="X80" s="109">
        <v>0</v>
      </c>
    </row>
    <row r="81" spans="1:24" s="53" customFormat="1" ht="47.25">
      <c r="A81" s="108" t="s">
        <v>479</v>
      </c>
      <c r="B81" s="79">
        <v>1</v>
      </c>
      <c r="C81" s="78" t="s">
        <v>2</v>
      </c>
      <c r="D81" s="79" t="s">
        <v>118</v>
      </c>
      <c r="E81" s="82" t="s">
        <v>11</v>
      </c>
      <c r="F81" s="79" t="s">
        <v>260</v>
      </c>
      <c r="G81" s="82" t="s">
        <v>364</v>
      </c>
      <c r="H81" s="79" t="s">
        <v>80</v>
      </c>
      <c r="I81" s="86" t="s">
        <v>60</v>
      </c>
      <c r="J81" s="79" t="s">
        <v>59</v>
      </c>
      <c r="K81" s="82" t="s">
        <v>64</v>
      </c>
      <c r="L81" s="86" t="s">
        <v>63</v>
      </c>
      <c r="M81" s="91">
        <v>150</v>
      </c>
      <c r="N81" s="86" t="s">
        <v>229</v>
      </c>
      <c r="O81" s="86">
        <v>200</v>
      </c>
      <c r="P81" s="86">
        <v>84307</v>
      </c>
      <c r="Q81" s="88">
        <f t="shared" si="2"/>
        <v>240000</v>
      </c>
      <c r="R81" s="88">
        <v>0</v>
      </c>
      <c r="S81" s="88">
        <v>0</v>
      </c>
      <c r="T81" s="88">
        <v>0</v>
      </c>
      <c r="U81" s="88">
        <v>240000</v>
      </c>
      <c r="V81" s="88">
        <v>0</v>
      </c>
      <c r="W81" s="88">
        <v>0</v>
      </c>
      <c r="X81" s="109">
        <v>0</v>
      </c>
    </row>
    <row r="82" spans="1:24" s="53" customFormat="1" ht="31.5">
      <c r="A82" s="108" t="s">
        <v>480</v>
      </c>
      <c r="B82" s="79">
        <v>1</v>
      </c>
      <c r="C82" s="78" t="s">
        <v>2</v>
      </c>
      <c r="D82" s="79" t="s">
        <v>167</v>
      </c>
      <c r="E82" s="82" t="s">
        <v>209</v>
      </c>
      <c r="F82" s="79" t="s">
        <v>138</v>
      </c>
      <c r="G82" s="82" t="s">
        <v>365</v>
      </c>
      <c r="H82" s="79" t="s">
        <v>55</v>
      </c>
      <c r="I82" s="86" t="s">
        <v>60</v>
      </c>
      <c r="J82" s="79" t="s">
        <v>59</v>
      </c>
      <c r="K82" s="82" t="s">
        <v>64</v>
      </c>
      <c r="L82" s="86" t="s">
        <v>57</v>
      </c>
      <c r="M82" s="91">
        <v>450</v>
      </c>
      <c r="N82" s="86" t="s">
        <v>229</v>
      </c>
      <c r="O82" s="86">
        <v>250</v>
      </c>
      <c r="P82" s="86">
        <v>293</v>
      </c>
      <c r="Q82" s="88">
        <f t="shared" si="2"/>
        <v>720000</v>
      </c>
      <c r="R82" s="88">
        <v>0</v>
      </c>
      <c r="S82" s="88">
        <v>0</v>
      </c>
      <c r="T82" s="88">
        <v>0</v>
      </c>
      <c r="U82" s="88">
        <v>720000</v>
      </c>
      <c r="V82" s="88">
        <v>0</v>
      </c>
      <c r="W82" s="88">
        <v>0</v>
      </c>
      <c r="X82" s="109">
        <v>0</v>
      </c>
    </row>
    <row r="83" spans="1:24" s="53" customFormat="1" ht="47.25">
      <c r="A83" s="108" t="s">
        <v>481</v>
      </c>
      <c r="B83" s="79">
        <v>1</v>
      </c>
      <c r="C83" s="78" t="s">
        <v>2</v>
      </c>
      <c r="D83" s="79" t="s">
        <v>169</v>
      </c>
      <c r="E83" s="82" t="s">
        <v>211</v>
      </c>
      <c r="F83" s="79" t="s">
        <v>133</v>
      </c>
      <c r="G83" s="82" t="s">
        <v>374</v>
      </c>
      <c r="H83" s="79" t="s">
        <v>79</v>
      </c>
      <c r="I83" s="86" t="s">
        <v>60</v>
      </c>
      <c r="J83" s="79" t="s">
        <v>59</v>
      </c>
      <c r="K83" s="82" t="s">
        <v>64</v>
      </c>
      <c r="L83" s="86" t="s">
        <v>57</v>
      </c>
      <c r="M83" s="91">
        <v>310</v>
      </c>
      <c r="N83" s="86" t="s">
        <v>229</v>
      </c>
      <c r="O83" s="86">
        <v>100</v>
      </c>
      <c r="P83" s="86">
        <v>463</v>
      </c>
      <c r="Q83" s="88">
        <f t="shared" si="2"/>
        <v>496000</v>
      </c>
      <c r="R83" s="88">
        <v>0</v>
      </c>
      <c r="S83" s="88">
        <v>0</v>
      </c>
      <c r="T83" s="88">
        <v>0</v>
      </c>
      <c r="U83" s="88">
        <v>496000</v>
      </c>
      <c r="V83" s="88">
        <v>0</v>
      </c>
      <c r="W83" s="88">
        <v>0</v>
      </c>
      <c r="X83" s="109">
        <v>0</v>
      </c>
    </row>
    <row r="84" spans="1:24" s="53" customFormat="1" ht="31.5">
      <c r="A84" s="108" t="s">
        <v>482</v>
      </c>
      <c r="B84" s="79">
        <v>1</v>
      </c>
      <c r="C84" s="78" t="s">
        <v>5</v>
      </c>
      <c r="D84" s="79" t="s">
        <v>122</v>
      </c>
      <c r="E84" s="82" t="s">
        <v>172</v>
      </c>
      <c r="F84" s="79" t="s">
        <v>144</v>
      </c>
      <c r="G84" s="82" t="s">
        <v>289</v>
      </c>
      <c r="H84" s="79" t="s">
        <v>79</v>
      </c>
      <c r="I84" s="86" t="s">
        <v>60</v>
      </c>
      <c r="J84" s="79" t="s">
        <v>59</v>
      </c>
      <c r="K84" s="82" t="s">
        <v>292</v>
      </c>
      <c r="L84" s="86" t="s">
        <v>63</v>
      </c>
      <c r="M84" s="91">
        <v>1</v>
      </c>
      <c r="N84" s="86" t="s">
        <v>67</v>
      </c>
      <c r="O84" s="86">
        <v>50</v>
      </c>
      <c r="P84" s="86">
        <v>295</v>
      </c>
      <c r="Q84" s="88">
        <f t="shared" si="2"/>
        <v>90000</v>
      </c>
      <c r="R84" s="88">
        <v>0</v>
      </c>
      <c r="S84" s="88">
        <v>0</v>
      </c>
      <c r="T84" s="88">
        <v>0</v>
      </c>
      <c r="U84" s="88">
        <v>90000</v>
      </c>
      <c r="V84" s="88">
        <v>0</v>
      </c>
      <c r="W84" s="88">
        <v>0</v>
      </c>
      <c r="X84" s="109">
        <v>0</v>
      </c>
    </row>
    <row r="85" spans="1:24" s="53" customFormat="1" ht="31.5">
      <c r="A85" s="108" t="s">
        <v>483</v>
      </c>
      <c r="B85" s="79">
        <v>1</v>
      </c>
      <c r="C85" s="78" t="s">
        <v>5</v>
      </c>
      <c r="D85" s="79" t="s">
        <v>122</v>
      </c>
      <c r="E85" s="82" t="s">
        <v>172</v>
      </c>
      <c r="F85" s="79" t="s">
        <v>144</v>
      </c>
      <c r="G85" s="82" t="s">
        <v>392</v>
      </c>
      <c r="H85" s="79" t="s">
        <v>79</v>
      </c>
      <c r="I85" s="86" t="s">
        <v>60</v>
      </c>
      <c r="J85" s="79" t="s">
        <v>59</v>
      </c>
      <c r="K85" s="82" t="s">
        <v>391</v>
      </c>
      <c r="L85" s="86" t="s">
        <v>63</v>
      </c>
      <c r="M85" s="91">
        <v>1</v>
      </c>
      <c r="N85" s="86" t="s">
        <v>67</v>
      </c>
      <c r="O85" s="86">
        <v>200</v>
      </c>
      <c r="P85" s="86">
        <v>295</v>
      </c>
      <c r="Q85" s="88">
        <f t="shared" si="2"/>
        <v>120000</v>
      </c>
      <c r="R85" s="88">
        <v>0</v>
      </c>
      <c r="S85" s="88">
        <v>0</v>
      </c>
      <c r="T85" s="88">
        <v>0</v>
      </c>
      <c r="U85" s="88">
        <v>120000</v>
      </c>
      <c r="V85" s="88">
        <v>0</v>
      </c>
      <c r="W85" s="88">
        <v>0</v>
      </c>
      <c r="X85" s="109">
        <v>0</v>
      </c>
    </row>
    <row r="86" spans="1:24" s="53" customFormat="1" ht="31.5">
      <c r="A86" s="108" t="s">
        <v>484</v>
      </c>
      <c r="B86" s="79">
        <v>1</v>
      </c>
      <c r="C86" s="78" t="s">
        <v>22</v>
      </c>
      <c r="D86" s="79" t="s">
        <v>156</v>
      </c>
      <c r="E86" s="82" t="s">
        <v>199</v>
      </c>
      <c r="F86" s="79" t="s">
        <v>123</v>
      </c>
      <c r="G86" s="82" t="s">
        <v>256</v>
      </c>
      <c r="H86" s="79" t="s">
        <v>55</v>
      </c>
      <c r="I86" s="86" t="s">
        <v>60</v>
      </c>
      <c r="J86" s="79" t="s">
        <v>59</v>
      </c>
      <c r="K86" s="82" t="s">
        <v>100</v>
      </c>
      <c r="L86" s="86" t="s">
        <v>57</v>
      </c>
      <c r="M86" s="91">
        <v>400</v>
      </c>
      <c r="N86" s="86" t="s">
        <v>229</v>
      </c>
      <c r="O86" s="86">
        <v>100</v>
      </c>
      <c r="P86" s="86">
        <v>150</v>
      </c>
      <c r="Q86" s="88">
        <f t="shared" si="2"/>
        <v>640000</v>
      </c>
      <c r="R86" s="88">
        <v>0</v>
      </c>
      <c r="S86" s="88">
        <v>0</v>
      </c>
      <c r="T86" s="88">
        <v>0</v>
      </c>
      <c r="U86" s="88">
        <v>640000</v>
      </c>
      <c r="V86" s="88">
        <v>0</v>
      </c>
      <c r="W86" s="88">
        <v>0</v>
      </c>
      <c r="X86" s="109">
        <v>0</v>
      </c>
    </row>
    <row r="87" spans="1:24" s="53" customFormat="1" ht="31.5">
      <c r="A87" s="108" t="s">
        <v>485</v>
      </c>
      <c r="B87" s="79">
        <v>1</v>
      </c>
      <c r="C87" s="78" t="s">
        <v>22</v>
      </c>
      <c r="D87" s="79" t="s">
        <v>143</v>
      </c>
      <c r="E87" s="82" t="s">
        <v>22</v>
      </c>
      <c r="F87" s="79" t="s">
        <v>123</v>
      </c>
      <c r="G87" s="82" t="s">
        <v>111</v>
      </c>
      <c r="H87" s="79" t="s">
        <v>79</v>
      </c>
      <c r="I87" s="86" t="s">
        <v>60</v>
      </c>
      <c r="J87" s="79" t="s">
        <v>59</v>
      </c>
      <c r="K87" s="82" t="s">
        <v>101</v>
      </c>
      <c r="L87" s="86" t="s">
        <v>57</v>
      </c>
      <c r="M87" s="91">
        <v>400</v>
      </c>
      <c r="N87" s="86" t="s">
        <v>229</v>
      </c>
      <c r="O87" s="86">
        <v>250</v>
      </c>
      <c r="P87" s="86">
        <v>2075</v>
      </c>
      <c r="Q87" s="88">
        <f t="shared" si="2"/>
        <v>640000</v>
      </c>
      <c r="R87" s="88">
        <v>0</v>
      </c>
      <c r="S87" s="88">
        <v>0</v>
      </c>
      <c r="T87" s="88">
        <v>0</v>
      </c>
      <c r="U87" s="88">
        <v>640000</v>
      </c>
      <c r="V87" s="88">
        <v>0</v>
      </c>
      <c r="W87" s="88">
        <v>0</v>
      </c>
      <c r="X87" s="109">
        <v>0</v>
      </c>
    </row>
    <row r="88" spans="1:24" s="53" customFormat="1" ht="47.25">
      <c r="A88" s="108" t="s">
        <v>486</v>
      </c>
      <c r="B88" s="79">
        <v>1</v>
      </c>
      <c r="C88" s="78" t="s">
        <v>22</v>
      </c>
      <c r="D88" s="79" t="s">
        <v>137</v>
      </c>
      <c r="E88" s="82" t="s">
        <v>184</v>
      </c>
      <c r="F88" s="79" t="s">
        <v>123</v>
      </c>
      <c r="G88" s="82" t="s">
        <v>385</v>
      </c>
      <c r="H88" s="79" t="s">
        <v>79</v>
      </c>
      <c r="I88" s="86" t="s">
        <v>60</v>
      </c>
      <c r="J88" s="79" t="s">
        <v>59</v>
      </c>
      <c r="K88" s="82" t="s">
        <v>101</v>
      </c>
      <c r="L88" s="86" t="s">
        <v>57</v>
      </c>
      <c r="M88" s="91">
        <v>300</v>
      </c>
      <c r="N88" s="86" t="s">
        <v>229</v>
      </c>
      <c r="O88" s="86">
        <v>1000</v>
      </c>
      <c r="P88" s="86">
        <v>1032</v>
      </c>
      <c r="Q88" s="88">
        <f t="shared" si="2"/>
        <v>480000</v>
      </c>
      <c r="R88" s="88">
        <v>0</v>
      </c>
      <c r="S88" s="88">
        <v>0</v>
      </c>
      <c r="T88" s="88">
        <v>0</v>
      </c>
      <c r="U88" s="88">
        <v>480000</v>
      </c>
      <c r="V88" s="88">
        <v>0</v>
      </c>
      <c r="W88" s="88">
        <v>0</v>
      </c>
      <c r="X88" s="109">
        <v>0</v>
      </c>
    </row>
    <row r="89" spans="1:24" s="53" customFormat="1" ht="32.25" thickBot="1">
      <c r="A89" s="110" t="s">
        <v>487</v>
      </c>
      <c r="B89" s="111">
        <v>1</v>
      </c>
      <c r="C89" s="112" t="s">
        <v>22</v>
      </c>
      <c r="D89" s="111" t="s">
        <v>143</v>
      </c>
      <c r="E89" s="113" t="s">
        <v>22</v>
      </c>
      <c r="F89" s="111" t="s">
        <v>123</v>
      </c>
      <c r="G89" s="113" t="s">
        <v>366</v>
      </c>
      <c r="H89" s="111" t="s">
        <v>79</v>
      </c>
      <c r="I89" s="114" t="s">
        <v>60</v>
      </c>
      <c r="J89" s="111" t="s">
        <v>59</v>
      </c>
      <c r="K89" s="113" t="s">
        <v>101</v>
      </c>
      <c r="L89" s="114" t="s">
        <v>57</v>
      </c>
      <c r="M89" s="115">
        <v>300</v>
      </c>
      <c r="N89" s="114" t="s">
        <v>229</v>
      </c>
      <c r="O89" s="114">
        <v>150</v>
      </c>
      <c r="P89" s="114">
        <v>2075</v>
      </c>
      <c r="Q89" s="116">
        <f t="shared" si="2"/>
        <v>480000</v>
      </c>
      <c r="R89" s="116">
        <v>0</v>
      </c>
      <c r="S89" s="116">
        <v>0</v>
      </c>
      <c r="T89" s="116">
        <v>0</v>
      </c>
      <c r="U89" s="116">
        <v>480000</v>
      </c>
      <c r="V89" s="116">
        <v>0</v>
      </c>
      <c r="W89" s="116">
        <v>0</v>
      </c>
      <c r="X89" s="117">
        <v>0</v>
      </c>
    </row>
    <row r="90" spans="1:24" s="53" customFormat="1" ht="33" customHeight="1" thickBot="1">
      <c r="A90" s="76"/>
      <c r="B90" s="76"/>
      <c r="D90" s="76"/>
      <c r="E90" s="83"/>
      <c r="F90" s="76"/>
      <c r="G90" s="83"/>
      <c r="H90" s="76"/>
      <c r="I90" s="87"/>
      <c r="J90" s="76"/>
      <c r="K90" s="83"/>
      <c r="L90" s="87"/>
      <c r="M90" s="92"/>
      <c r="N90" s="87"/>
      <c r="O90" s="70" t="s">
        <v>495</v>
      </c>
      <c r="P90" s="87"/>
      <c r="Q90" s="118">
        <f>SUM(Q41:Q89)</f>
        <v>38546412</v>
      </c>
      <c r="R90" s="119">
        <f t="shared" ref="R90:X90" si="3">SUM(R41:R89)</f>
        <v>0</v>
      </c>
      <c r="S90" s="119">
        <f t="shared" si="3"/>
        <v>0</v>
      </c>
      <c r="T90" s="119">
        <f t="shared" si="3"/>
        <v>0</v>
      </c>
      <c r="U90" s="119">
        <f t="shared" si="3"/>
        <v>38546412</v>
      </c>
      <c r="V90" s="119">
        <f t="shared" si="3"/>
        <v>0</v>
      </c>
      <c r="W90" s="119">
        <f t="shared" si="3"/>
        <v>0</v>
      </c>
      <c r="X90" s="120">
        <f t="shared" si="3"/>
        <v>0</v>
      </c>
    </row>
    <row r="91" spans="1:24" s="53" customFormat="1" ht="16.5" thickBot="1">
      <c r="A91" s="93" t="s">
        <v>220</v>
      </c>
      <c r="B91" s="94"/>
      <c r="C91" s="94"/>
      <c r="D91" s="94"/>
      <c r="E91" s="94"/>
      <c r="F91" s="94"/>
      <c r="G91" s="94"/>
      <c r="H91" s="94"/>
      <c r="I91" s="96"/>
      <c r="J91" s="94"/>
      <c r="K91" s="95"/>
      <c r="L91" s="96"/>
      <c r="M91" s="97"/>
      <c r="N91" s="96"/>
      <c r="O91" s="96"/>
      <c r="P91" s="96"/>
      <c r="Q91" s="98"/>
      <c r="R91" s="98"/>
      <c r="S91" s="98"/>
      <c r="T91" s="98"/>
      <c r="U91" s="98"/>
      <c r="V91" s="98"/>
      <c r="W91" s="98"/>
      <c r="X91" s="99"/>
    </row>
    <row r="92" spans="1:24" s="53" customFormat="1" ht="47.25">
      <c r="A92" s="100" t="s">
        <v>488</v>
      </c>
      <c r="B92" s="101">
        <v>1</v>
      </c>
      <c r="C92" s="102" t="s">
        <v>11</v>
      </c>
      <c r="D92" s="101" t="s">
        <v>118</v>
      </c>
      <c r="E92" s="103" t="s">
        <v>11</v>
      </c>
      <c r="F92" s="101" t="s">
        <v>260</v>
      </c>
      <c r="G92" s="103" t="s">
        <v>380</v>
      </c>
      <c r="H92" s="101" t="s">
        <v>80</v>
      </c>
      <c r="I92" s="104" t="s">
        <v>60</v>
      </c>
      <c r="J92" s="101" t="s">
        <v>68</v>
      </c>
      <c r="K92" s="103" t="s">
        <v>378</v>
      </c>
      <c r="L92" s="104" t="s">
        <v>57</v>
      </c>
      <c r="M92" s="105">
        <v>1</v>
      </c>
      <c r="N92" s="104" t="s">
        <v>379</v>
      </c>
      <c r="O92" s="104">
        <v>1000</v>
      </c>
      <c r="P92" s="104">
        <v>84307</v>
      </c>
      <c r="Q92" s="106">
        <f t="shared" ref="Q92:Q93" si="4">SUM(R92:X92)</f>
        <v>2100000</v>
      </c>
      <c r="R92" s="106">
        <v>0</v>
      </c>
      <c r="S92" s="106">
        <v>0</v>
      </c>
      <c r="T92" s="106">
        <v>0</v>
      </c>
      <c r="U92" s="106">
        <v>2100000</v>
      </c>
      <c r="V92" s="106">
        <v>0</v>
      </c>
      <c r="W92" s="106">
        <v>0</v>
      </c>
      <c r="X92" s="107">
        <v>0</v>
      </c>
    </row>
    <row r="93" spans="1:24" s="53" customFormat="1" ht="32.25" thickBot="1">
      <c r="A93" s="110" t="s">
        <v>489</v>
      </c>
      <c r="B93" s="111">
        <v>1</v>
      </c>
      <c r="C93" s="112" t="s">
        <v>11</v>
      </c>
      <c r="D93" s="111" t="s">
        <v>118</v>
      </c>
      <c r="E93" s="113" t="s">
        <v>11</v>
      </c>
      <c r="F93" s="111" t="s">
        <v>260</v>
      </c>
      <c r="G93" s="113" t="s">
        <v>405</v>
      </c>
      <c r="H93" s="111" t="s">
        <v>80</v>
      </c>
      <c r="I93" s="114" t="s">
        <v>60</v>
      </c>
      <c r="J93" s="111" t="s">
        <v>68</v>
      </c>
      <c r="K93" s="113" t="s">
        <v>568</v>
      </c>
      <c r="L93" s="114" t="s">
        <v>57</v>
      </c>
      <c r="M93" s="115">
        <v>1</v>
      </c>
      <c r="N93" s="114" t="s">
        <v>379</v>
      </c>
      <c r="O93" s="114">
        <v>5000</v>
      </c>
      <c r="P93" s="114">
        <v>84307</v>
      </c>
      <c r="Q93" s="116">
        <f t="shared" si="4"/>
        <v>15391620.560999999</v>
      </c>
      <c r="R93" s="116">
        <v>0</v>
      </c>
      <c r="S93" s="116">
        <v>0</v>
      </c>
      <c r="T93" s="116">
        <v>0</v>
      </c>
      <c r="U93" s="116">
        <v>15391620.560999999</v>
      </c>
      <c r="V93" s="116">
        <v>0</v>
      </c>
      <c r="W93" s="116">
        <v>0</v>
      </c>
      <c r="X93" s="117">
        <v>0</v>
      </c>
    </row>
    <row r="94" spans="1:24" s="53" customFormat="1" ht="33" customHeight="1" thickBot="1">
      <c r="A94" s="76"/>
      <c r="B94" s="76"/>
      <c r="D94" s="76"/>
      <c r="E94" s="83"/>
      <c r="F94" s="76"/>
      <c r="G94" s="83"/>
      <c r="H94" s="76"/>
      <c r="I94" s="87"/>
      <c r="J94" s="76"/>
      <c r="K94" s="83"/>
      <c r="L94" s="87"/>
      <c r="M94" s="92"/>
      <c r="N94" s="87"/>
      <c r="O94" s="70" t="s">
        <v>494</v>
      </c>
      <c r="P94" s="87"/>
      <c r="Q94" s="130">
        <f>SUM(Q92:Q93)</f>
        <v>17491620.560999997</v>
      </c>
      <c r="R94" s="131">
        <f t="shared" ref="R94:X94" si="5">SUM(R92:R93)</f>
        <v>0</v>
      </c>
      <c r="S94" s="131">
        <f t="shared" si="5"/>
        <v>0</v>
      </c>
      <c r="T94" s="131">
        <f t="shared" si="5"/>
        <v>0</v>
      </c>
      <c r="U94" s="131">
        <f t="shared" si="5"/>
        <v>17491620.560999997</v>
      </c>
      <c r="V94" s="131">
        <f t="shared" si="5"/>
        <v>0</v>
      </c>
      <c r="W94" s="131">
        <f t="shared" si="5"/>
        <v>0</v>
      </c>
      <c r="X94" s="132">
        <f t="shared" si="5"/>
        <v>0</v>
      </c>
    </row>
    <row r="95" spans="1:24" s="53" customFormat="1" ht="16.5" thickBot="1">
      <c r="A95" s="93" t="s">
        <v>232</v>
      </c>
      <c r="B95" s="94"/>
      <c r="C95" s="94"/>
      <c r="D95" s="94"/>
      <c r="E95" s="94"/>
      <c r="F95" s="94"/>
      <c r="G95" s="94"/>
      <c r="H95" s="94"/>
      <c r="I95" s="96"/>
      <c r="J95" s="94"/>
      <c r="K95" s="95"/>
      <c r="L95" s="96"/>
      <c r="M95" s="97"/>
      <c r="N95" s="96"/>
      <c r="O95" s="96"/>
      <c r="P95" s="96"/>
      <c r="Q95" s="98"/>
      <c r="R95" s="98"/>
      <c r="S95" s="98"/>
      <c r="T95" s="98"/>
      <c r="U95" s="98"/>
      <c r="V95" s="98"/>
      <c r="W95" s="98"/>
      <c r="X95" s="99"/>
    </row>
    <row r="96" spans="1:24" s="53" customFormat="1" ht="31.5">
      <c r="A96" s="100" t="s">
        <v>490</v>
      </c>
      <c r="B96" s="101">
        <v>1</v>
      </c>
      <c r="C96" s="102" t="s">
        <v>24</v>
      </c>
      <c r="D96" s="101" t="s">
        <v>149</v>
      </c>
      <c r="E96" s="103" t="s">
        <v>192</v>
      </c>
      <c r="F96" s="101" t="s">
        <v>144</v>
      </c>
      <c r="G96" s="103" t="s">
        <v>96</v>
      </c>
      <c r="H96" s="101" t="s">
        <v>79</v>
      </c>
      <c r="I96" s="104" t="s">
        <v>60</v>
      </c>
      <c r="J96" s="101" t="s">
        <v>70</v>
      </c>
      <c r="K96" s="103" t="s">
        <v>563</v>
      </c>
      <c r="L96" s="104" t="s">
        <v>63</v>
      </c>
      <c r="M96" s="105">
        <v>1</v>
      </c>
      <c r="N96" s="104" t="s">
        <v>67</v>
      </c>
      <c r="O96" s="104">
        <v>400</v>
      </c>
      <c r="P96" s="104">
        <v>423</v>
      </c>
      <c r="Q96" s="106">
        <f t="shared" ref="Q96:Q99" si="6">SUM(R96:X96)</f>
        <v>80000</v>
      </c>
      <c r="R96" s="106">
        <v>0</v>
      </c>
      <c r="S96" s="106">
        <v>0</v>
      </c>
      <c r="T96" s="106">
        <v>0</v>
      </c>
      <c r="U96" s="106">
        <v>80000</v>
      </c>
      <c r="V96" s="106">
        <v>0</v>
      </c>
      <c r="W96" s="106">
        <v>0</v>
      </c>
      <c r="X96" s="107">
        <v>0</v>
      </c>
    </row>
    <row r="97" spans="1:32" s="53" customFormat="1" ht="31.5">
      <c r="A97" s="108" t="s">
        <v>491</v>
      </c>
      <c r="B97" s="79">
        <v>1</v>
      </c>
      <c r="C97" s="78" t="s">
        <v>9</v>
      </c>
      <c r="D97" s="79" t="s">
        <v>124</v>
      </c>
      <c r="E97" s="82" t="s">
        <v>173</v>
      </c>
      <c r="F97" s="79" t="s">
        <v>123</v>
      </c>
      <c r="G97" s="82" t="s">
        <v>313</v>
      </c>
      <c r="H97" s="79" t="s">
        <v>79</v>
      </c>
      <c r="I97" s="86" t="s">
        <v>60</v>
      </c>
      <c r="J97" s="79" t="s">
        <v>70</v>
      </c>
      <c r="K97" s="82" t="s">
        <v>314</v>
      </c>
      <c r="L97" s="86" t="s">
        <v>63</v>
      </c>
      <c r="M97" s="91">
        <v>1</v>
      </c>
      <c r="N97" s="86" t="s">
        <v>67</v>
      </c>
      <c r="O97" s="86">
        <v>200</v>
      </c>
      <c r="P97" s="86">
        <v>2657</v>
      </c>
      <c r="Q97" s="88">
        <f t="shared" si="6"/>
        <v>200000</v>
      </c>
      <c r="R97" s="88">
        <v>0</v>
      </c>
      <c r="S97" s="88">
        <v>0</v>
      </c>
      <c r="T97" s="88">
        <v>0</v>
      </c>
      <c r="U97" s="88">
        <v>200000</v>
      </c>
      <c r="V97" s="88">
        <v>0</v>
      </c>
      <c r="W97" s="88">
        <v>0</v>
      </c>
      <c r="X97" s="109">
        <v>0</v>
      </c>
    </row>
    <row r="98" spans="1:32" s="53" customFormat="1" ht="31.5">
      <c r="A98" s="108" t="s">
        <v>492</v>
      </c>
      <c r="B98" s="79">
        <v>1</v>
      </c>
      <c r="C98" s="78" t="s">
        <v>3</v>
      </c>
      <c r="D98" s="79" t="s">
        <v>118</v>
      </c>
      <c r="E98" s="82" t="s">
        <v>11</v>
      </c>
      <c r="F98" s="79" t="s">
        <v>260</v>
      </c>
      <c r="G98" s="82" t="s">
        <v>324</v>
      </c>
      <c r="H98" s="79" t="s">
        <v>80</v>
      </c>
      <c r="I98" s="86" t="s">
        <v>60</v>
      </c>
      <c r="J98" s="79" t="s">
        <v>70</v>
      </c>
      <c r="K98" s="82" t="s">
        <v>325</v>
      </c>
      <c r="L98" s="86" t="s">
        <v>57</v>
      </c>
      <c r="M98" s="91">
        <v>294.11764705882354</v>
      </c>
      <c r="N98" s="86" t="s">
        <v>67</v>
      </c>
      <c r="O98" s="86">
        <v>200</v>
      </c>
      <c r="P98" s="86">
        <v>84307</v>
      </c>
      <c r="Q98" s="88">
        <f t="shared" si="6"/>
        <v>500000</v>
      </c>
      <c r="R98" s="88">
        <v>0</v>
      </c>
      <c r="S98" s="88">
        <v>0</v>
      </c>
      <c r="T98" s="88">
        <v>0</v>
      </c>
      <c r="U98" s="88">
        <v>500000</v>
      </c>
      <c r="V98" s="88">
        <v>0</v>
      </c>
      <c r="W98" s="88">
        <v>0</v>
      </c>
      <c r="X98" s="109">
        <v>0</v>
      </c>
    </row>
    <row r="99" spans="1:32" s="53" customFormat="1" ht="32.25" thickBot="1">
      <c r="A99" s="110" t="s">
        <v>493</v>
      </c>
      <c r="B99" s="111">
        <v>1</v>
      </c>
      <c r="C99" s="112" t="s">
        <v>22</v>
      </c>
      <c r="D99" s="111" t="s">
        <v>143</v>
      </c>
      <c r="E99" s="113" t="s">
        <v>22</v>
      </c>
      <c r="F99" s="111" t="s">
        <v>123</v>
      </c>
      <c r="G99" s="113" t="s">
        <v>354</v>
      </c>
      <c r="H99" s="111" t="s">
        <v>79</v>
      </c>
      <c r="I99" s="114" t="s">
        <v>60</v>
      </c>
      <c r="J99" s="111" t="s">
        <v>70</v>
      </c>
      <c r="K99" s="113" t="s">
        <v>562</v>
      </c>
      <c r="L99" s="114" t="s">
        <v>63</v>
      </c>
      <c r="M99" s="115">
        <v>1</v>
      </c>
      <c r="N99" s="114" t="s">
        <v>67</v>
      </c>
      <c r="O99" s="114">
        <v>220</v>
      </c>
      <c r="P99" s="114">
        <v>2075</v>
      </c>
      <c r="Q99" s="116">
        <f t="shared" si="6"/>
        <v>150000</v>
      </c>
      <c r="R99" s="116">
        <v>0</v>
      </c>
      <c r="S99" s="116">
        <v>0</v>
      </c>
      <c r="T99" s="116">
        <v>0</v>
      </c>
      <c r="U99" s="116">
        <v>150000</v>
      </c>
      <c r="V99" s="116">
        <v>0</v>
      </c>
      <c r="W99" s="116">
        <v>0</v>
      </c>
      <c r="X99" s="117">
        <v>0</v>
      </c>
    </row>
    <row r="100" spans="1:32" s="53" customFormat="1" ht="33" customHeight="1" thickBot="1">
      <c r="A100" s="76"/>
      <c r="B100" s="76"/>
      <c r="D100" s="76"/>
      <c r="E100" s="83"/>
      <c r="F100" s="76"/>
      <c r="G100" s="83"/>
      <c r="H100" s="76"/>
      <c r="I100" s="87"/>
      <c r="J100" s="76"/>
      <c r="K100" s="83"/>
      <c r="L100" s="87"/>
      <c r="M100" s="92"/>
      <c r="N100" s="87"/>
      <c r="O100" s="70" t="s">
        <v>13</v>
      </c>
      <c r="P100" s="87"/>
      <c r="Q100" s="130">
        <f>SUM(Q96:Q99)</f>
        <v>930000</v>
      </c>
      <c r="R100" s="131">
        <f t="shared" ref="R100:X100" si="7">SUM(R96:R99)</f>
        <v>0</v>
      </c>
      <c r="S100" s="131">
        <f t="shared" si="7"/>
        <v>0</v>
      </c>
      <c r="T100" s="131">
        <f t="shared" si="7"/>
        <v>0</v>
      </c>
      <c r="U100" s="131">
        <f t="shared" si="7"/>
        <v>930000</v>
      </c>
      <c r="V100" s="131">
        <f t="shared" si="7"/>
        <v>0</v>
      </c>
      <c r="W100" s="131">
        <f t="shared" si="7"/>
        <v>0</v>
      </c>
      <c r="X100" s="132">
        <f t="shared" si="7"/>
        <v>0</v>
      </c>
    </row>
    <row r="101" spans="1:32" s="53" customFormat="1" ht="16.5" thickBot="1">
      <c r="A101" s="93" t="s">
        <v>233</v>
      </c>
      <c r="B101" s="94"/>
      <c r="C101" s="94"/>
      <c r="D101" s="94"/>
      <c r="E101" s="94"/>
      <c r="F101" s="94"/>
      <c r="G101" s="94"/>
      <c r="H101" s="94"/>
      <c r="I101" s="96"/>
      <c r="J101" s="94"/>
      <c r="K101" s="95"/>
      <c r="L101" s="96"/>
      <c r="M101" s="97"/>
      <c r="N101" s="96"/>
      <c r="O101" s="96"/>
      <c r="P101" s="96"/>
      <c r="Q101" s="98"/>
      <c r="R101" s="98"/>
      <c r="S101" s="98"/>
      <c r="T101" s="98"/>
      <c r="U101" s="98"/>
      <c r="V101" s="98"/>
      <c r="W101" s="98"/>
      <c r="X101" s="99"/>
    </row>
    <row r="102" spans="1:32" s="53" customFormat="1" ht="63">
      <c r="A102" s="100" t="s">
        <v>497</v>
      </c>
      <c r="B102" s="101">
        <v>1</v>
      </c>
      <c r="C102" s="102" t="s">
        <v>17</v>
      </c>
      <c r="D102" s="101" t="s">
        <v>141</v>
      </c>
      <c r="E102" s="103" t="s">
        <v>186</v>
      </c>
      <c r="F102" s="101" t="s">
        <v>138</v>
      </c>
      <c r="G102" s="103" t="s">
        <v>278</v>
      </c>
      <c r="H102" s="101" t="s">
        <v>55</v>
      </c>
      <c r="I102" s="104" t="s">
        <v>60</v>
      </c>
      <c r="J102" s="101" t="s">
        <v>66</v>
      </c>
      <c r="K102" s="103" t="s">
        <v>279</v>
      </c>
      <c r="L102" s="104" t="s">
        <v>57</v>
      </c>
      <c r="M102" s="105">
        <v>1</v>
      </c>
      <c r="N102" s="104" t="s">
        <v>564</v>
      </c>
      <c r="O102" s="104">
        <v>200</v>
      </c>
      <c r="P102" s="104">
        <v>492</v>
      </c>
      <c r="Q102" s="106">
        <f t="shared" ref="Q102:Q104" si="8">SUM(R102:X102)</f>
        <v>750000</v>
      </c>
      <c r="R102" s="106">
        <v>0</v>
      </c>
      <c r="S102" s="106">
        <v>0</v>
      </c>
      <c r="T102" s="106">
        <v>0</v>
      </c>
      <c r="U102" s="106">
        <v>750000</v>
      </c>
      <c r="V102" s="106">
        <v>0</v>
      </c>
      <c r="W102" s="106">
        <v>0</v>
      </c>
      <c r="X102" s="107">
        <v>0</v>
      </c>
    </row>
    <row r="103" spans="1:32" s="53" customFormat="1" ht="47.25">
      <c r="A103" s="108" t="s">
        <v>498</v>
      </c>
      <c r="B103" s="79">
        <v>1</v>
      </c>
      <c r="C103" s="78" t="s">
        <v>8</v>
      </c>
      <c r="D103" s="79" t="s">
        <v>157</v>
      </c>
      <c r="E103" s="82" t="s">
        <v>102</v>
      </c>
      <c r="F103" s="79" t="s">
        <v>258</v>
      </c>
      <c r="G103" s="82" t="s">
        <v>235</v>
      </c>
      <c r="H103" s="79" t="s">
        <v>55</v>
      </c>
      <c r="I103" s="86" t="s">
        <v>60</v>
      </c>
      <c r="J103" s="79" t="s">
        <v>66</v>
      </c>
      <c r="K103" s="82" t="s">
        <v>566</v>
      </c>
      <c r="L103" s="86" t="s">
        <v>57</v>
      </c>
      <c r="M103" s="91">
        <v>1</v>
      </c>
      <c r="N103" s="86" t="s">
        <v>564</v>
      </c>
      <c r="O103" s="86">
        <v>300</v>
      </c>
      <c r="P103" s="86">
        <v>614</v>
      </c>
      <c r="Q103" s="88">
        <f t="shared" si="8"/>
        <v>750000</v>
      </c>
      <c r="R103" s="88">
        <v>0</v>
      </c>
      <c r="S103" s="88">
        <v>0</v>
      </c>
      <c r="T103" s="88">
        <v>0</v>
      </c>
      <c r="U103" s="88">
        <v>750000</v>
      </c>
      <c r="V103" s="88">
        <v>0</v>
      </c>
      <c r="W103" s="88">
        <v>0</v>
      </c>
      <c r="X103" s="109">
        <v>0</v>
      </c>
    </row>
    <row r="104" spans="1:32" s="53" customFormat="1" ht="63.75" thickBot="1">
      <c r="A104" s="110" t="s">
        <v>499</v>
      </c>
      <c r="B104" s="111">
        <v>1</v>
      </c>
      <c r="C104" s="112" t="s">
        <v>4</v>
      </c>
      <c r="D104" s="111" t="s">
        <v>145</v>
      </c>
      <c r="E104" s="113" t="s">
        <v>188</v>
      </c>
      <c r="F104" s="111" t="s">
        <v>138</v>
      </c>
      <c r="G104" s="113" t="s">
        <v>404</v>
      </c>
      <c r="H104" s="111" t="s">
        <v>55</v>
      </c>
      <c r="I104" s="114" t="s">
        <v>60</v>
      </c>
      <c r="J104" s="111" t="s">
        <v>66</v>
      </c>
      <c r="K104" s="113" t="s">
        <v>566</v>
      </c>
      <c r="L104" s="114" t="s">
        <v>57</v>
      </c>
      <c r="M104" s="115">
        <v>1</v>
      </c>
      <c r="N104" s="114" t="s">
        <v>564</v>
      </c>
      <c r="O104" s="114">
        <v>300</v>
      </c>
      <c r="P104" s="114">
        <v>655</v>
      </c>
      <c r="Q104" s="116">
        <f t="shared" si="8"/>
        <v>750000</v>
      </c>
      <c r="R104" s="116">
        <v>0</v>
      </c>
      <c r="S104" s="116">
        <v>0</v>
      </c>
      <c r="T104" s="116">
        <v>0</v>
      </c>
      <c r="U104" s="116">
        <v>750000</v>
      </c>
      <c r="V104" s="116">
        <v>0</v>
      </c>
      <c r="W104" s="116">
        <v>0</v>
      </c>
      <c r="X104" s="117">
        <v>0</v>
      </c>
    </row>
    <row r="105" spans="1:32" s="53" customFormat="1" ht="33" customHeight="1" thickBot="1">
      <c r="A105" s="76"/>
      <c r="B105" s="76"/>
      <c r="D105" s="76"/>
      <c r="E105" s="83"/>
      <c r="F105" s="76"/>
      <c r="G105" s="83"/>
      <c r="H105" s="76"/>
      <c r="I105" s="87"/>
      <c r="J105" s="76"/>
      <c r="K105" s="83"/>
      <c r="L105" s="87"/>
      <c r="M105" s="92"/>
      <c r="N105" s="87"/>
      <c r="O105" s="70" t="s">
        <v>582</v>
      </c>
      <c r="P105" s="87" t="s">
        <v>234</v>
      </c>
      <c r="Q105" s="141">
        <f>SUM(Q102:Q104)</f>
        <v>2250000</v>
      </c>
      <c r="R105" s="142">
        <v>0</v>
      </c>
      <c r="S105" s="142">
        <v>0</v>
      </c>
      <c r="T105" s="142">
        <v>0</v>
      </c>
      <c r="U105" s="142">
        <v>2250000</v>
      </c>
      <c r="V105" s="142">
        <v>0</v>
      </c>
      <c r="W105" s="142">
        <v>0</v>
      </c>
      <c r="X105" s="143">
        <v>0</v>
      </c>
    </row>
    <row r="106" spans="1:32" s="53" customFormat="1" ht="33" customHeight="1" thickBot="1">
      <c r="A106" s="76"/>
      <c r="B106" s="76"/>
      <c r="D106" s="76"/>
      <c r="E106" s="83"/>
      <c r="F106" s="76"/>
      <c r="G106" s="83"/>
      <c r="H106" s="76"/>
      <c r="I106" s="87"/>
      <c r="J106" s="76"/>
      <c r="K106" s="83"/>
      <c r="L106" s="87"/>
      <c r="M106" s="92"/>
      <c r="N106" s="87"/>
      <c r="O106" s="126" t="s">
        <v>583</v>
      </c>
      <c r="P106" s="87" t="s">
        <v>104</v>
      </c>
      <c r="Q106" s="127">
        <f>Q105+Q100+Q94+Q90+Q39</f>
        <v>69164249.56099999</v>
      </c>
      <c r="R106" s="128">
        <f t="shared" ref="R106:X106" si="9">R105+R100+R94+R90+R39</f>
        <v>0</v>
      </c>
      <c r="S106" s="128">
        <f t="shared" si="9"/>
        <v>0</v>
      </c>
      <c r="T106" s="128">
        <f t="shared" si="9"/>
        <v>0</v>
      </c>
      <c r="U106" s="128">
        <f t="shared" si="9"/>
        <v>69164249.56099999</v>
      </c>
      <c r="V106" s="128">
        <f t="shared" si="9"/>
        <v>0</v>
      </c>
      <c r="W106" s="128">
        <f t="shared" si="9"/>
        <v>0</v>
      </c>
      <c r="X106" s="129">
        <f t="shared" si="9"/>
        <v>0</v>
      </c>
    </row>
    <row r="108" spans="1:32" ht="16.5" thickBot="1"/>
    <row r="109" spans="1:32" s="67" customFormat="1" ht="28.5" customHeight="1" thickBot="1">
      <c r="A109" s="121" t="s">
        <v>14</v>
      </c>
      <c r="B109" s="69"/>
      <c r="C109" s="69"/>
      <c r="D109" s="122"/>
      <c r="E109" s="122"/>
      <c r="F109" s="122"/>
      <c r="G109" s="122"/>
      <c r="H109" s="122"/>
      <c r="I109" s="122"/>
      <c r="J109" s="122"/>
      <c r="K109" s="122" t="s">
        <v>377</v>
      </c>
      <c r="L109" s="122"/>
      <c r="M109" s="123"/>
      <c r="N109" s="122"/>
      <c r="O109" s="122"/>
      <c r="P109" s="122"/>
      <c r="Q109" s="124"/>
      <c r="R109" s="124"/>
      <c r="S109" s="124"/>
      <c r="T109" s="124"/>
      <c r="U109" s="124"/>
      <c r="V109" s="124"/>
      <c r="W109" s="124"/>
      <c r="X109" s="125"/>
      <c r="AE109" s="68"/>
      <c r="AF109" s="68"/>
    </row>
    <row r="110" spans="1:32" s="53" customFormat="1" ht="16.5" thickBot="1">
      <c r="A110" s="93" t="s">
        <v>547</v>
      </c>
      <c r="B110" s="94"/>
      <c r="C110" s="94"/>
      <c r="D110" s="94"/>
      <c r="E110" s="94"/>
      <c r="F110" s="94"/>
      <c r="G110" s="94"/>
      <c r="H110" s="94"/>
      <c r="I110" s="96"/>
      <c r="J110" s="94"/>
      <c r="K110" s="95"/>
      <c r="L110" s="96"/>
      <c r="M110" s="97"/>
      <c r="N110" s="96"/>
      <c r="O110" s="96"/>
      <c r="P110" s="96"/>
      <c r="Q110" s="98"/>
      <c r="R110" s="98"/>
      <c r="S110" s="98"/>
      <c r="T110" s="98"/>
      <c r="U110" s="98"/>
      <c r="V110" s="98"/>
      <c r="W110" s="98"/>
      <c r="X110" s="99"/>
    </row>
    <row r="111" spans="1:32" s="53" customFormat="1" ht="31.5">
      <c r="A111" s="100" t="s">
        <v>501</v>
      </c>
      <c r="B111" s="101">
        <v>2</v>
      </c>
      <c r="C111" s="102" t="s">
        <v>24</v>
      </c>
      <c r="D111" s="101" t="s">
        <v>150</v>
      </c>
      <c r="E111" s="103" t="s">
        <v>193</v>
      </c>
      <c r="F111" s="101" t="s">
        <v>259</v>
      </c>
      <c r="G111" s="103" t="s">
        <v>105</v>
      </c>
      <c r="H111" s="101" t="s">
        <v>79</v>
      </c>
      <c r="I111" s="104" t="s">
        <v>216</v>
      </c>
      <c r="J111" s="101" t="s">
        <v>66</v>
      </c>
      <c r="K111" s="103" t="s">
        <v>106</v>
      </c>
      <c r="L111" s="104" t="s">
        <v>63</v>
      </c>
      <c r="M111" s="105">
        <v>40</v>
      </c>
      <c r="N111" s="104" t="s">
        <v>229</v>
      </c>
      <c r="O111" s="104">
        <v>300</v>
      </c>
      <c r="P111" s="104">
        <v>392</v>
      </c>
      <c r="Q111" s="106">
        <f t="shared" ref="Q111:Q141" si="10">SUM(R111:X111)</f>
        <v>68000</v>
      </c>
      <c r="R111" s="106">
        <v>0</v>
      </c>
      <c r="S111" s="106">
        <v>0</v>
      </c>
      <c r="T111" s="106">
        <v>0</v>
      </c>
      <c r="U111" s="106">
        <v>68000</v>
      </c>
      <c r="V111" s="106">
        <v>0</v>
      </c>
      <c r="W111" s="106">
        <v>0</v>
      </c>
      <c r="X111" s="107">
        <v>0</v>
      </c>
    </row>
    <row r="112" spans="1:32" s="53" customFormat="1" ht="47.25">
      <c r="A112" s="108" t="s">
        <v>502</v>
      </c>
      <c r="B112" s="79">
        <v>2</v>
      </c>
      <c r="C112" s="78" t="s">
        <v>24</v>
      </c>
      <c r="D112" s="79" t="s">
        <v>158</v>
      </c>
      <c r="E112" s="82" t="s">
        <v>200</v>
      </c>
      <c r="F112" s="79" t="s">
        <v>259</v>
      </c>
      <c r="G112" s="82" t="s">
        <v>107</v>
      </c>
      <c r="H112" s="79" t="s">
        <v>55</v>
      </c>
      <c r="I112" s="86" t="s">
        <v>216</v>
      </c>
      <c r="J112" s="79" t="s">
        <v>66</v>
      </c>
      <c r="K112" s="82" t="s">
        <v>108</v>
      </c>
      <c r="L112" s="86" t="s">
        <v>63</v>
      </c>
      <c r="M112" s="91">
        <v>150</v>
      </c>
      <c r="N112" s="86" t="s">
        <v>221</v>
      </c>
      <c r="O112" s="86">
        <v>200</v>
      </c>
      <c r="P112" s="86">
        <v>367</v>
      </c>
      <c r="Q112" s="88">
        <f t="shared" si="10"/>
        <v>255000</v>
      </c>
      <c r="R112" s="88">
        <v>0</v>
      </c>
      <c r="S112" s="88">
        <v>0</v>
      </c>
      <c r="T112" s="88">
        <v>0</v>
      </c>
      <c r="U112" s="88">
        <v>255000</v>
      </c>
      <c r="V112" s="88">
        <v>0</v>
      </c>
      <c r="W112" s="88">
        <v>0</v>
      </c>
      <c r="X112" s="109">
        <v>0</v>
      </c>
    </row>
    <row r="113" spans="1:24" s="53" customFormat="1" ht="47.25">
      <c r="A113" s="108" t="s">
        <v>503</v>
      </c>
      <c r="B113" s="79">
        <v>2</v>
      </c>
      <c r="C113" s="78" t="s">
        <v>24</v>
      </c>
      <c r="D113" s="79" t="s">
        <v>119</v>
      </c>
      <c r="E113" s="82" t="s">
        <v>215</v>
      </c>
      <c r="F113" s="79" t="s">
        <v>259</v>
      </c>
      <c r="G113" s="82" t="s">
        <v>24</v>
      </c>
      <c r="H113" s="79" t="s">
        <v>79</v>
      </c>
      <c r="I113" s="86" t="s">
        <v>216</v>
      </c>
      <c r="J113" s="79" t="s">
        <v>66</v>
      </c>
      <c r="K113" s="82" t="s">
        <v>257</v>
      </c>
      <c r="L113" s="86" t="s">
        <v>63</v>
      </c>
      <c r="M113" s="91">
        <v>2</v>
      </c>
      <c r="N113" s="86" t="s">
        <v>27</v>
      </c>
      <c r="O113" s="86">
        <v>60</v>
      </c>
      <c r="P113" s="86">
        <v>1383</v>
      </c>
      <c r="Q113" s="88">
        <f t="shared" si="10"/>
        <v>300000</v>
      </c>
      <c r="R113" s="88">
        <v>0</v>
      </c>
      <c r="S113" s="88">
        <v>0</v>
      </c>
      <c r="T113" s="88">
        <v>0</v>
      </c>
      <c r="U113" s="88">
        <v>300000</v>
      </c>
      <c r="V113" s="88">
        <v>0</v>
      </c>
      <c r="W113" s="88">
        <v>0</v>
      </c>
      <c r="X113" s="109">
        <v>0</v>
      </c>
    </row>
    <row r="114" spans="1:24" s="53" customFormat="1" ht="63">
      <c r="A114" s="108" t="s">
        <v>504</v>
      </c>
      <c r="B114" s="79">
        <v>2</v>
      </c>
      <c r="C114" s="78" t="s">
        <v>4</v>
      </c>
      <c r="D114" s="79" t="s">
        <v>133</v>
      </c>
      <c r="E114" s="82" t="s">
        <v>87</v>
      </c>
      <c r="F114" s="79" t="s">
        <v>258</v>
      </c>
      <c r="G114" s="82" t="s">
        <v>72</v>
      </c>
      <c r="H114" s="79" t="s">
        <v>79</v>
      </c>
      <c r="I114" s="86" t="s">
        <v>216</v>
      </c>
      <c r="J114" s="79" t="s">
        <v>66</v>
      </c>
      <c r="K114" s="82" t="s">
        <v>248</v>
      </c>
      <c r="L114" s="86" t="s">
        <v>63</v>
      </c>
      <c r="M114" s="91">
        <v>325</v>
      </c>
      <c r="N114" s="86" t="s">
        <v>236</v>
      </c>
      <c r="O114" s="86">
        <v>160</v>
      </c>
      <c r="P114" s="86">
        <v>1686</v>
      </c>
      <c r="Q114" s="88">
        <f t="shared" si="10"/>
        <v>552500</v>
      </c>
      <c r="R114" s="88">
        <v>0</v>
      </c>
      <c r="S114" s="88">
        <v>0</v>
      </c>
      <c r="T114" s="88">
        <v>0</v>
      </c>
      <c r="U114" s="88">
        <v>552500</v>
      </c>
      <c r="V114" s="88">
        <v>0</v>
      </c>
      <c r="W114" s="88">
        <v>0</v>
      </c>
      <c r="X114" s="109">
        <v>0</v>
      </c>
    </row>
    <row r="115" spans="1:24" s="53" customFormat="1" ht="63">
      <c r="A115" s="108" t="s">
        <v>505</v>
      </c>
      <c r="B115" s="79">
        <v>2</v>
      </c>
      <c r="C115" s="78" t="s">
        <v>4</v>
      </c>
      <c r="D115" s="79" t="s">
        <v>120</v>
      </c>
      <c r="E115" s="82" t="s">
        <v>170</v>
      </c>
      <c r="F115" s="79" t="s">
        <v>138</v>
      </c>
      <c r="G115" s="82" t="s">
        <v>249</v>
      </c>
      <c r="H115" s="79" t="s">
        <v>55</v>
      </c>
      <c r="I115" s="86" t="s">
        <v>216</v>
      </c>
      <c r="J115" s="79" t="s">
        <v>66</v>
      </c>
      <c r="K115" s="82" t="s">
        <v>250</v>
      </c>
      <c r="L115" s="86" t="s">
        <v>63</v>
      </c>
      <c r="M115" s="91">
        <v>135</v>
      </c>
      <c r="N115" s="86" t="s">
        <v>236</v>
      </c>
      <c r="O115" s="86">
        <v>300</v>
      </c>
      <c r="P115" s="86">
        <v>887</v>
      </c>
      <c r="Q115" s="88">
        <f t="shared" si="10"/>
        <v>229500</v>
      </c>
      <c r="R115" s="88">
        <v>0</v>
      </c>
      <c r="S115" s="88">
        <v>0</v>
      </c>
      <c r="T115" s="88">
        <v>0</v>
      </c>
      <c r="U115" s="88">
        <v>229500</v>
      </c>
      <c r="V115" s="88">
        <v>0</v>
      </c>
      <c r="W115" s="88">
        <v>0</v>
      </c>
      <c r="X115" s="109">
        <v>0</v>
      </c>
    </row>
    <row r="116" spans="1:24" s="53" customFormat="1" ht="63">
      <c r="A116" s="108" t="s">
        <v>506</v>
      </c>
      <c r="B116" s="79">
        <v>2</v>
      </c>
      <c r="C116" s="78" t="s">
        <v>4</v>
      </c>
      <c r="D116" s="79" t="s">
        <v>160</v>
      </c>
      <c r="E116" s="82" t="s">
        <v>204</v>
      </c>
      <c r="F116" s="79" t="s">
        <v>133</v>
      </c>
      <c r="G116" s="82" t="s">
        <v>328</v>
      </c>
      <c r="H116" s="79" t="s">
        <v>55</v>
      </c>
      <c r="I116" s="86" t="s">
        <v>216</v>
      </c>
      <c r="J116" s="79" t="s">
        <v>66</v>
      </c>
      <c r="K116" s="82" t="s">
        <v>395</v>
      </c>
      <c r="L116" s="86" t="s">
        <v>63</v>
      </c>
      <c r="M116" s="91">
        <v>50</v>
      </c>
      <c r="N116" s="86" t="s">
        <v>229</v>
      </c>
      <c r="O116" s="86">
        <v>100</v>
      </c>
      <c r="P116" s="86">
        <v>1284</v>
      </c>
      <c r="Q116" s="88">
        <f t="shared" si="10"/>
        <v>85000</v>
      </c>
      <c r="R116" s="88">
        <v>0</v>
      </c>
      <c r="S116" s="88">
        <v>0</v>
      </c>
      <c r="T116" s="88">
        <v>0</v>
      </c>
      <c r="U116" s="88">
        <v>85000</v>
      </c>
      <c r="V116" s="88">
        <v>0</v>
      </c>
      <c r="W116" s="88">
        <v>0</v>
      </c>
      <c r="X116" s="109">
        <v>0</v>
      </c>
    </row>
    <row r="117" spans="1:24" s="53" customFormat="1" ht="63">
      <c r="A117" s="108" t="s">
        <v>507</v>
      </c>
      <c r="B117" s="79">
        <v>2</v>
      </c>
      <c r="C117" s="78" t="s">
        <v>4</v>
      </c>
      <c r="D117" s="79" t="s">
        <v>132</v>
      </c>
      <c r="E117" s="82" t="s">
        <v>181</v>
      </c>
      <c r="F117" s="79" t="s">
        <v>138</v>
      </c>
      <c r="G117" s="82" t="s">
        <v>330</v>
      </c>
      <c r="H117" s="79" t="s">
        <v>55</v>
      </c>
      <c r="I117" s="86" t="s">
        <v>216</v>
      </c>
      <c r="J117" s="79" t="s">
        <v>66</v>
      </c>
      <c r="K117" s="82" t="s">
        <v>329</v>
      </c>
      <c r="L117" s="86" t="s">
        <v>63</v>
      </c>
      <c r="M117" s="91">
        <v>176.47058823529412</v>
      </c>
      <c r="N117" s="86" t="s">
        <v>229</v>
      </c>
      <c r="O117" s="86">
        <v>150</v>
      </c>
      <c r="P117" s="86">
        <v>299</v>
      </c>
      <c r="Q117" s="88">
        <f t="shared" si="10"/>
        <v>300000</v>
      </c>
      <c r="R117" s="88">
        <v>0</v>
      </c>
      <c r="S117" s="88">
        <v>0</v>
      </c>
      <c r="T117" s="88">
        <v>0</v>
      </c>
      <c r="U117" s="88">
        <v>300000</v>
      </c>
      <c r="V117" s="88">
        <v>0</v>
      </c>
      <c r="W117" s="88">
        <v>0</v>
      </c>
      <c r="X117" s="109">
        <v>0</v>
      </c>
    </row>
    <row r="118" spans="1:24" s="53" customFormat="1" ht="63">
      <c r="A118" s="108" t="s">
        <v>508</v>
      </c>
      <c r="B118" s="79">
        <v>2</v>
      </c>
      <c r="C118" s="78" t="s">
        <v>4</v>
      </c>
      <c r="D118" s="79" t="s">
        <v>120</v>
      </c>
      <c r="E118" s="82" t="s">
        <v>170</v>
      </c>
      <c r="F118" s="79" t="s">
        <v>138</v>
      </c>
      <c r="G118" s="82" t="s">
        <v>331</v>
      </c>
      <c r="H118" s="79" t="s">
        <v>55</v>
      </c>
      <c r="I118" s="86" t="s">
        <v>216</v>
      </c>
      <c r="J118" s="79" t="s">
        <v>66</v>
      </c>
      <c r="K118" s="82" t="s">
        <v>351</v>
      </c>
      <c r="L118" s="86" t="s">
        <v>63</v>
      </c>
      <c r="M118" s="91">
        <v>1</v>
      </c>
      <c r="N118" s="86" t="s">
        <v>71</v>
      </c>
      <c r="O118" s="86">
        <v>200</v>
      </c>
      <c r="P118" s="86">
        <v>887</v>
      </c>
      <c r="Q118" s="88">
        <f t="shared" si="10"/>
        <v>250000</v>
      </c>
      <c r="R118" s="88">
        <v>0</v>
      </c>
      <c r="S118" s="88">
        <v>0</v>
      </c>
      <c r="T118" s="88">
        <v>0</v>
      </c>
      <c r="U118" s="88">
        <v>250000</v>
      </c>
      <c r="V118" s="88">
        <v>0</v>
      </c>
      <c r="W118" s="88">
        <v>0</v>
      </c>
      <c r="X118" s="109">
        <v>0</v>
      </c>
    </row>
    <row r="119" spans="1:24" s="53" customFormat="1" ht="31.5">
      <c r="A119" s="108" t="s">
        <v>509</v>
      </c>
      <c r="B119" s="79">
        <v>2</v>
      </c>
      <c r="C119" s="78" t="s">
        <v>9</v>
      </c>
      <c r="D119" s="79" t="s">
        <v>124</v>
      </c>
      <c r="E119" s="82" t="s">
        <v>173</v>
      </c>
      <c r="F119" s="79" t="s">
        <v>123</v>
      </c>
      <c r="G119" s="82" t="s">
        <v>73</v>
      </c>
      <c r="H119" s="79" t="s">
        <v>79</v>
      </c>
      <c r="I119" s="86" t="s">
        <v>216</v>
      </c>
      <c r="J119" s="79" t="s">
        <v>66</v>
      </c>
      <c r="K119" s="82" t="s">
        <v>332</v>
      </c>
      <c r="L119" s="86" t="s">
        <v>63</v>
      </c>
      <c r="M119" s="91">
        <v>2</v>
      </c>
      <c r="N119" s="86" t="s">
        <v>223</v>
      </c>
      <c r="O119" s="86">
        <v>60</v>
      </c>
      <c r="P119" s="86">
        <v>2657</v>
      </c>
      <c r="Q119" s="88">
        <f t="shared" si="10"/>
        <v>400000</v>
      </c>
      <c r="R119" s="88">
        <v>0</v>
      </c>
      <c r="S119" s="88">
        <v>0</v>
      </c>
      <c r="T119" s="88">
        <v>0</v>
      </c>
      <c r="U119" s="88">
        <v>400000</v>
      </c>
      <c r="V119" s="88">
        <v>0</v>
      </c>
      <c r="W119" s="88">
        <v>0</v>
      </c>
      <c r="X119" s="109">
        <v>0</v>
      </c>
    </row>
    <row r="120" spans="1:24" s="53" customFormat="1" ht="63">
      <c r="A120" s="108" t="s">
        <v>510</v>
      </c>
      <c r="B120" s="79">
        <v>2</v>
      </c>
      <c r="C120" s="78" t="s">
        <v>23</v>
      </c>
      <c r="D120" s="79" t="s">
        <v>125</v>
      </c>
      <c r="E120" s="82" t="s">
        <v>174</v>
      </c>
      <c r="F120" s="79" t="s">
        <v>133</v>
      </c>
      <c r="G120" s="82" t="s">
        <v>333</v>
      </c>
      <c r="H120" s="79" t="s">
        <v>55</v>
      </c>
      <c r="I120" s="86" t="s">
        <v>216</v>
      </c>
      <c r="J120" s="79" t="s">
        <v>66</v>
      </c>
      <c r="K120" s="82" t="s">
        <v>334</v>
      </c>
      <c r="L120" s="86" t="s">
        <v>57</v>
      </c>
      <c r="M120" s="91">
        <v>1</v>
      </c>
      <c r="N120" s="86" t="s">
        <v>27</v>
      </c>
      <c r="O120" s="86">
        <v>60</v>
      </c>
      <c r="P120" s="86">
        <v>1180</v>
      </c>
      <c r="Q120" s="88">
        <f t="shared" si="10"/>
        <v>370000</v>
      </c>
      <c r="R120" s="88">
        <v>0</v>
      </c>
      <c r="S120" s="88">
        <v>0</v>
      </c>
      <c r="T120" s="88">
        <v>0</v>
      </c>
      <c r="U120" s="88">
        <v>370000</v>
      </c>
      <c r="V120" s="88">
        <v>0</v>
      </c>
      <c r="W120" s="88">
        <v>0</v>
      </c>
      <c r="X120" s="109">
        <v>0</v>
      </c>
    </row>
    <row r="121" spans="1:24" s="53" customFormat="1" ht="63">
      <c r="A121" s="108" t="s">
        <v>511</v>
      </c>
      <c r="B121" s="79">
        <v>2</v>
      </c>
      <c r="C121" s="78" t="s">
        <v>23</v>
      </c>
      <c r="D121" s="79" t="s">
        <v>125</v>
      </c>
      <c r="E121" s="82" t="s">
        <v>174</v>
      </c>
      <c r="F121" s="79" t="s">
        <v>133</v>
      </c>
      <c r="G121" s="82" t="s">
        <v>112</v>
      </c>
      <c r="H121" s="79" t="s">
        <v>55</v>
      </c>
      <c r="I121" s="86" t="s">
        <v>216</v>
      </c>
      <c r="J121" s="79" t="s">
        <v>66</v>
      </c>
      <c r="K121" s="82" t="s">
        <v>335</v>
      </c>
      <c r="L121" s="86" t="s">
        <v>63</v>
      </c>
      <c r="M121" s="91">
        <v>1</v>
      </c>
      <c r="N121" s="86" t="s">
        <v>27</v>
      </c>
      <c r="O121" s="86">
        <v>60</v>
      </c>
      <c r="P121" s="86">
        <v>1180</v>
      </c>
      <c r="Q121" s="88">
        <f t="shared" si="10"/>
        <v>150000</v>
      </c>
      <c r="R121" s="88">
        <v>0</v>
      </c>
      <c r="S121" s="88">
        <v>0</v>
      </c>
      <c r="T121" s="88">
        <v>0</v>
      </c>
      <c r="U121" s="88">
        <v>150000</v>
      </c>
      <c r="V121" s="88">
        <v>0</v>
      </c>
      <c r="W121" s="88">
        <v>0</v>
      </c>
      <c r="X121" s="109">
        <v>0</v>
      </c>
    </row>
    <row r="122" spans="1:24" s="53" customFormat="1" ht="31.5">
      <c r="A122" s="108" t="s">
        <v>512</v>
      </c>
      <c r="B122" s="79">
        <v>2</v>
      </c>
      <c r="C122" s="78" t="s">
        <v>3</v>
      </c>
      <c r="D122" s="79" t="s">
        <v>118</v>
      </c>
      <c r="E122" s="82" t="s">
        <v>11</v>
      </c>
      <c r="F122" s="79" t="s">
        <v>260</v>
      </c>
      <c r="G122" s="82" t="s">
        <v>3</v>
      </c>
      <c r="H122" s="79" t="s">
        <v>80</v>
      </c>
      <c r="I122" s="86" t="s">
        <v>216</v>
      </c>
      <c r="J122" s="79" t="s">
        <v>66</v>
      </c>
      <c r="K122" s="82" t="s">
        <v>327</v>
      </c>
      <c r="L122" s="86" t="s">
        <v>63</v>
      </c>
      <c r="M122" s="91">
        <v>176.47058823529412</v>
      </c>
      <c r="N122" s="86" t="s">
        <v>229</v>
      </c>
      <c r="O122" s="86">
        <v>120</v>
      </c>
      <c r="P122" s="86">
        <v>84307</v>
      </c>
      <c r="Q122" s="88">
        <f t="shared" si="10"/>
        <v>300000</v>
      </c>
      <c r="R122" s="88">
        <v>0</v>
      </c>
      <c r="S122" s="88">
        <v>0</v>
      </c>
      <c r="T122" s="88">
        <v>0</v>
      </c>
      <c r="U122" s="88">
        <v>300000</v>
      </c>
      <c r="V122" s="88">
        <v>0</v>
      </c>
      <c r="W122" s="88">
        <v>0</v>
      </c>
      <c r="X122" s="109">
        <v>0</v>
      </c>
    </row>
    <row r="123" spans="1:24" s="53" customFormat="1" ht="47.25">
      <c r="A123" s="108" t="s">
        <v>513</v>
      </c>
      <c r="B123" s="79">
        <v>2</v>
      </c>
      <c r="C123" s="78" t="s">
        <v>17</v>
      </c>
      <c r="D123" s="79" t="s">
        <v>128</v>
      </c>
      <c r="E123" s="82" t="s">
        <v>177</v>
      </c>
      <c r="F123" s="79" t="s">
        <v>138</v>
      </c>
      <c r="G123" s="82" t="s">
        <v>81</v>
      </c>
      <c r="H123" s="79" t="s">
        <v>55</v>
      </c>
      <c r="I123" s="86" t="s">
        <v>216</v>
      </c>
      <c r="J123" s="79" t="s">
        <v>66</v>
      </c>
      <c r="K123" s="82" t="s">
        <v>570</v>
      </c>
      <c r="L123" s="86" t="s">
        <v>63</v>
      </c>
      <c r="M123" s="91">
        <v>1</v>
      </c>
      <c r="N123" s="86" t="s">
        <v>213</v>
      </c>
      <c r="O123" s="86">
        <v>120</v>
      </c>
      <c r="P123" s="86">
        <v>2396</v>
      </c>
      <c r="Q123" s="88">
        <f t="shared" si="10"/>
        <v>50000</v>
      </c>
      <c r="R123" s="88">
        <v>0</v>
      </c>
      <c r="S123" s="88">
        <v>0</v>
      </c>
      <c r="T123" s="88">
        <v>0</v>
      </c>
      <c r="U123" s="88">
        <v>50000</v>
      </c>
      <c r="V123" s="88">
        <v>0</v>
      </c>
      <c r="W123" s="88">
        <v>0</v>
      </c>
      <c r="X123" s="109">
        <v>0</v>
      </c>
    </row>
    <row r="124" spans="1:24" s="53" customFormat="1" ht="63">
      <c r="A124" s="108" t="s">
        <v>514</v>
      </c>
      <c r="B124" s="79">
        <v>2</v>
      </c>
      <c r="C124" s="78" t="s">
        <v>11</v>
      </c>
      <c r="D124" s="79" t="s">
        <v>118</v>
      </c>
      <c r="E124" s="82" t="s">
        <v>11</v>
      </c>
      <c r="F124" s="79" t="s">
        <v>260</v>
      </c>
      <c r="G124" s="82" t="s">
        <v>109</v>
      </c>
      <c r="H124" s="79" t="s">
        <v>80</v>
      </c>
      <c r="I124" s="86" t="s">
        <v>216</v>
      </c>
      <c r="J124" s="79" t="s">
        <v>66</v>
      </c>
      <c r="K124" s="82" t="s">
        <v>356</v>
      </c>
      <c r="L124" s="86" t="s">
        <v>57</v>
      </c>
      <c r="M124" s="91">
        <v>2</v>
      </c>
      <c r="N124" s="86" t="s">
        <v>355</v>
      </c>
      <c r="O124" s="86">
        <v>800</v>
      </c>
      <c r="P124" s="86">
        <v>84307</v>
      </c>
      <c r="Q124" s="88">
        <f t="shared" si="10"/>
        <v>550000</v>
      </c>
      <c r="R124" s="88">
        <v>0</v>
      </c>
      <c r="S124" s="88">
        <v>0</v>
      </c>
      <c r="T124" s="88">
        <v>0</v>
      </c>
      <c r="U124" s="88">
        <v>550000</v>
      </c>
      <c r="V124" s="88">
        <v>0</v>
      </c>
      <c r="W124" s="88">
        <v>0</v>
      </c>
      <c r="X124" s="109">
        <v>0</v>
      </c>
    </row>
    <row r="125" spans="1:24" s="53" customFormat="1" ht="47.25">
      <c r="A125" s="108" t="s">
        <v>515</v>
      </c>
      <c r="B125" s="79">
        <v>2</v>
      </c>
      <c r="C125" s="78" t="s">
        <v>11</v>
      </c>
      <c r="D125" s="79" t="s">
        <v>118</v>
      </c>
      <c r="E125" s="82" t="s">
        <v>11</v>
      </c>
      <c r="F125" s="79" t="s">
        <v>260</v>
      </c>
      <c r="G125" s="82" t="s">
        <v>353</v>
      </c>
      <c r="H125" s="79" t="s">
        <v>80</v>
      </c>
      <c r="I125" s="86" t="s">
        <v>216</v>
      </c>
      <c r="J125" s="79" t="s">
        <v>66</v>
      </c>
      <c r="K125" s="82" t="s">
        <v>569</v>
      </c>
      <c r="L125" s="86" t="s">
        <v>63</v>
      </c>
      <c r="M125" s="91">
        <v>1</v>
      </c>
      <c r="N125" s="86" t="s">
        <v>275</v>
      </c>
      <c r="O125" s="86">
        <v>250</v>
      </c>
      <c r="P125" s="86">
        <v>84307</v>
      </c>
      <c r="Q125" s="88">
        <f t="shared" si="10"/>
        <v>250000</v>
      </c>
      <c r="R125" s="88">
        <v>0</v>
      </c>
      <c r="S125" s="88">
        <v>0</v>
      </c>
      <c r="T125" s="88">
        <v>0</v>
      </c>
      <c r="U125" s="88">
        <v>250000</v>
      </c>
      <c r="V125" s="88">
        <v>0</v>
      </c>
      <c r="W125" s="88">
        <v>0</v>
      </c>
      <c r="X125" s="109">
        <v>0</v>
      </c>
    </row>
    <row r="126" spans="1:24" s="53" customFormat="1" ht="31.5">
      <c r="A126" s="108" t="s">
        <v>516</v>
      </c>
      <c r="B126" s="79">
        <v>2</v>
      </c>
      <c r="C126" s="78" t="s">
        <v>11</v>
      </c>
      <c r="D126" s="79" t="s">
        <v>118</v>
      </c>
      <c r="E126" s="82" t="s">
        <v>11</v>
      </c>
      <c r="F126" s="79" t="s">
        <v>260</v>
      </c>
      <c r="G126" s="82" t="s">
        <v>353</v>
      </c>
      <c r="H126" s="79" t="s">
        <v>80</v>
      </c>
      <c r="I126" s="86" t="s">
        <v>216</v>
      </c>
      <c r="J126" s="79" t="s">
        <v>66</v>
      </c>
      <c r="K126" s="82" t="s">
        <v>408</v>
      </c>
      <c r="L126" s="86" t="s">
        <v>63</v>
      </c>
      <c r="M126" s="91">
        <v>18</v>
      </c>
      <c r="N126" s="86" t="s">
        <v>223</v>
      </c>
      <c r="O126" s="86">
        <v>300</v>
      </c>
      <c r="P126" s="86">
        <v>84307</v>
      </c>
      <c r="Q126" s="88">
        <f t="shared" si="10"/>
        <v>450000</v>
      </c>
      <c r="R126" s="88">
        <v>0</v>
      </c>
      <c r="S126" s="88">
        <v>0</v>
      </c>
      <c r="T126" s="88">
        <v>0</v>
      </c>
      <c r="U126" s="88">
        <v>450000</v>
      </c>
      <c r="V126" s="88">
        <v>0</v>
      </c>
      <c r="W126" s="88">
        <v>0</v>
      </c>
      <c r="X126" s="109">
        <v>0</v>
      </c>
    </row>
    <row r="127" spans="1:24" s="53" customFormat="1" ht="31.5">
      <c r="A127" s="108" t="s">
        <v>517</v>
      </c>
      <c r="B127" s="79">
        <v>2</v>
      </c>
      <c r="C127" s="78" t="s">
        <v>7</v>
      </c>
      <c r="D127" s="79" t="s">
        <v>135</v>
      </c>
      <c r="E127" s="82" t="s">
        <v>182</v>
      </c>
      <c r="F127" s="79" t="s">
        <v>144</v>
      </c>
      <c r="G127" s="82" t="s">
        <v>273</v>
      </c>
      <c r="H127" s="79" t="s">
        <v>79</v>
      </c>
      <c r="I127" s="86" t="s">
        <v>216</v>
      </c>
      <c r="J127" s="79" t="s">
        <v>66</v>
      </c>
      <c r="K127" s="82" t="s">
        <v>571</v>
      </c>
      <c r="L127" s="86" t="s">
        <v>57</v>
      </c>
      <c r="M127" s="91">
        <v>1</v>
      </c>
      <c r="N127" s="86" t="s">
        <v>27</v>
      </c>
      <c r="O127" s="86">
        <v>61</v>
      </c>
      <c r="P127" s="86">
        <v>584</v>
      </c>
      <c r="Q127" s="88">
        <f t="shared" si="10"/>
        <v>370000</v>
      </c>
      <c r="R127" s="88">
        <v>0</v>
      </c>
      <c r="S127" s="88">
        <v>0</v>
      </c>
      <c r="T127" s="88">
        <v>0</v>
      </c>
      <c r="U127" s="88">
        <v>370000</v>
      </c>
      <c r="V127" s="88">
        <v>0</v>
      </c>
      <c r="W127" s="88">
        <v>0</v>
      </c>
      <c r="X127" s="109">
        <v>0</v>
      </c>
    </row>
    <row r="128" spans="1:24" s="53" customFormat="1" ht="47.25">
      <c r="A128" s="108" t="s">
        <v>518</v>
      </c>
      <c r="B128" s="79">
        <v>2</v>
      </c>
      <c r="C128" s="78" t="s">
        <v>2</v>
      </c>
      <c r="D128" s="79" t="s">
        <v>129</v>
      </c>
      <c r="E128" s="82" t="s">
        <v>178</v>
      </c>
      <c r="F128" s="79" t="s">
        <v>133</v>
      </c>
      <c r="G128" s="82" t="s">
        <v>308</v>
      </c>
      <c r="H128" s="79" t="s">
        <v>55</v>
      </c>
      <c r="I128" s="86" t="s">
        <v>216</v>
      </c>
      <c r="J128" s="79" t="s">
        <v>66</v>
      </c>
      <c r="K128" s="82" t="s">
        <v>307</v>
      </c>
      <c r="L128" s="86" t="s">
        <v>57</v>
      </c>
      <c r="M128" s="91">
        <v>1</v>
      </c>
      <c r="N128" s="86" t="s">
        <v>225</v>
      </c>
      <c r="O128" s="86">
        <v>200</v>
      </c>
      <c r="P128" s="86">
        <v>1731</v>
      </c>
      <c r="Q128" s="88">
        <f t="shared" si="10"/>
        <v>900000</v>
      </c>
      <c r="R128" s="88">
        <v>0</v>
      </c>
      <c r="S128" s="88">
        <v>0</v>
      </c>
      <c r="T128" s="88">
        <v>0</v>
      </c>
      <c r="U128" s="88">
        <v>900000</v>
      </c>
      <c r="V128" s="88">
        <v>0</v>
      </c>
      <c r="W128" s="88">
        <v>0</v>
      </c>
      <c r="X128" s="109">
        <v>0</v>
      </c>
    </row>
    <row r="129" spans="1:24" s="53" customFormat="1" ht="31.5">
      <c r="A129" s="108" t="s">
        <v>519</v>
      </c>
      <c r="B129" s="79">
        <v>2</v>
      </c>
      <c r="C129" s="78" t="s">
        <v>2</v>
      </c>
      <c r="D129" s="79" t="s">
        <v>160</v>
      </c>
      <c r="E129" s="82" t="s">
        <v>202</v>
      </c>
      <c r="F129" s="79" t="s">
        <v>133</v>
      </c>
      <c r="G129" s="82" t="s">
        <v>92</v>
      </c>
      <c r="H129" s="79" t="s">
        <v>55</v>
      </c>
      <c r="I129" s="86" t="s">
        <v>216</v>
      </c>
      <c r="J129" s="79" t="s">
        <v>66</v>
      </c>
      <c r="K129" s="82" t="s">
        <v>500</v>
      </c>
      <c r="L129" s="86" t="s">
        <v>57</v>
      </c>
      <c r="M129" s="91">
        <v>1</v>
      </c>
      <c r="N129" s="86" t="s">
        <v>27</v>
      </c>
      <c r="O129" s="86">
        <v>35</v>
      </c>
      <c r="P129" s="86">
        <v>1284</v>
      </c>
      <c r="Q129" s="88">
        <f t="shared" si="10"/>
        <v>370000</v>
      </c>
      <c r="R129" s="88">
        <v>0</v>
      </c>
      <c r="S129" s="88">
        <v>0</v>
      </c>
      <c r="T129" s="88">
        <v>0</v>
      </c>
      <c r="U129" s="88">
        <v>370000</v>
      </c>
      <c r="V129" s="88">
        <v>0</v>
      </c>
      <c r="W129" s="88">
        <v>0</v>
      </c>
      <c r="X129" s="109">
        <v>0</v>
      </c>
    </row>
    <row r="130" spans="1:24" s="53" customFormat="1" ht="47.25">
      <c r="A130" s="108" t="s">
        <v>520</v>
      </c>
      <c r="B130" s="79">
        <v>2</v>
      </c>
      <c r="C130" s="78" t="s">
        <v>2</v>
      </c>
      <c r="D130" s="79" t="s">
        <v>118</v>
      </c>
      <c r="E130" s="82" t="s">
        <v>11</v>
      </c>
      <c r="F130" s="79" t="s">
        <v>260</v>
      </c>
      <c r="G130" s="82" t="s">
        <v>103</v>
      </c>
      <c r="H130" s="79" t="s">
        <v>80</v>
      </c>
      <c r="I130" s="86" t="s">
        <v>216</v>
      </c>
      <c r="J130" s="79" t="s">
        <v>66</v>
      </c>
      <c r="K130" s="82" t="s">
        <v>110</v>
      </c>
      <c r="L130" s="86" t="s">
        <v>63</v>
      </c>
      <c r="M130" s="91">
        <v>80</v>
      </c>
      <c r="N130" s="86" t="s">
        <v>236</v>
      </c>
      <c r="O130" s="86">
        <v>260</v>
      </c>
      <c r="P130" s="86">
        <v>84307</v>
      </c>
      <c r="Q130" s="88">
        <f t="shared" si="10"/>
        <v>136000</v>
      </c>
      <c r="R130" s="88">
        <v>0</v>
      </c>
      <c r="S130" s="88">
        <v>0</v>
      </c>
      <c r="T130" s="88">
        <v>0</v>
      </c>
      <c r="U130" s="88">
        <v>136000</v>
      </c>
      <c r="V130" s="88">
        <v>0</v>
      </c>
      <c r="W130" s="88">
        <v>0</v>
      </c>
      <c r="X130" s="109">
        <v>0</v>
      </c>
    </row>
    <row r="131" spans="1:24" s="53" customFormat="1" ht="31.5">
      <c r="A131" s="108" t="s">
        <v>521</v>
      </c>
      <c r="B131" s="79">
        <v>2</v>
      </c>
      <c r="C131" s="78" t="s">
        <v>2</v>
      </c>
      <c r="D131" s="79" t="s">
        <v>169</v>
      </c>
      <c r="E131" s="82" t="s">
        <v>211</v>
      </c>
      <c r="F131" s="79" t="s">
        <v>133</v>
      </c>
      <c r="G131" s="82" t="s">
        <v>91</v>
      </c>
      <c r="H131" s="79" t="s">
        <v>79</v>
      </c>
      <c r="I131" s="86" t="s">
        <v>216</v>
      </c>
      <c r="J131" s="79" t="s">
        <v>66</v>
      </c>
      <c r="K131" s="82" t="s">
        <v>252</v>
      </c>
      <c r="L131" s="86" t="s">
        <v>57</v>
      </c>
      <c r="M131" s="91">
        <v>1</v>
      </c>
      <c r="N131" s="86" t="s">
        <v>27</v>
      </c>
      <c r="O131" s="86">
        <v>35</v>
      </c>
      <c r="P131" s="86">
        <v>463</v>
      </c>
      <c r="Q131" s="88">
        <f t="shared" si="10"/>
        <v>370000</v>
      </c>
      <c r="R131" s="88">
        <v>0</v>
      </c>
      <c r="S131" s="88">
        <v>0</v>
      </c>
      <c r="T131" s="88">
        <v>0</v>
      </c>
      <c r="U131" s="88">
        <v>370000</v>
      </c>
      <c r="V131" s="88">
        <v>0</v>
      </c>
      <c r="W131" s="88">
        <v>0</v>
      </c>
      <c r="X131" s="109">
        <v>0</v>
      </c>
    </row>
    <row r="132" spans="1:24" s="53" customFormat="1" ht="31.5">
      <c r="A132" s="108" t="s">
        <v>522</v>
      </c>
      <c r="B132" s="79">
        <v>2</v>
      </c>
      <c r="C132" s="78" t="s">
        <v>2</v>
      </c>
      <c r="D132" s="79" t="s">
        <v>118</v>
      </c>
      <c r="E132" s="82" t="s">
        <v>11</v>
      </c>
      <c r="F132" s="79" t="s">
        <v>260</v>
      </c>
      <c r="G132" s="82" t="s">
        <v>251</v>
      </c>
      <c r="H132" s="79" t="s">
        <v>80</v>
      </c>
      <c r="I132" s="86" t="s">
        <v>216</v>
      </c>
      <c r="J132" s="79" t="s">
        <v>66</v>
      </c>
      <c r="K132" s="82" t="s">
        <v>253</v>
      </c>
      <c r="L132" s="86" t="s">
        <v>57</v>
      </c>
      <c r="M132" s="91">
        <v>1</v>
      </c>
      <c r="N132" s="86" t="s">
        <v>27</v>
      </c>
      <c r="O132" s="86">
        <v>35</v>
      </c>
      <c r="P132" s="86">
        <v>84307</v>
      </c>
      <c r="Q132" s="88">
        <f t="shared" si="10"/>
        <v>370000</v>
      </c>
      <c r="R132" s="88">
        <v>0</v>
      </c>
      <c r="S132" s="88">
        <v>0</v>
      </c>
      <c r="T132" s="88">
        <v>0</v>
      </c>
      <c r="U132" s="88">
        <v>370000</v>
      </c>
      <c r="V132" s="88">
        <v>0</v>
      </c>
      <c r="W132" s="88">
        <v>0</v>
      </c>
      <c r="X132" s="109">
        <v>0</v>
      </c>
    </row>
    <row r="133" spans="1:24" s="53" customFormat="1" ht="63">
      <c r="A133" s="108" t="s">
        <v>523</v>
      </c>
      <c r="B133" s="79">
        <v>2</v>
      </c>
      <c r="C133" s="78" t="s">
        <v>5</v>
      </c>
      <c r="D133" s="79" t="s">
        <v>152</v>
      </c>
      <c r="E133" s="82" t="s">
        <v>195</v>
      </c>
      <c r="F133" s="79" t="s">
        <v>144</v>
      </c>
      <c r="G133" s="82" t="s">
        <v>274</v>
      </c>
      <c r="H133" s="79" t="s">
        <v>79</v>
      </c>
      <c r="I133" s="86" t="s">
        <v>216</v>
      </c>
      <c r="J133" s="79" t="s">
        <v>66</v>
      </c>
      <c r="K133" s="82" t="s">
        <v>288</v>
      </c>
      <c r="L133" s="86" t="s">
        <v>57</v>
      </c>
      <c r="M133" s="91">
        <v>1</v>
      </c>
      <c r="N133" s="86" t="s">
        <v>225</v>
      </c>
      <c r="O133" s="86">
        <v>300</v>
      </c>
      <c r="P133" s="86">
        <v>220</v>
      </c>
      <c r="Q133" s="88">
        <f t="shared" si="10"/>
        <v>900000</v>
      </c>
      <c r="R133" s="88">
        <v>0</v>
      </c>
      <c r="S133" s="88">
        <v>0</v>
      </c>
      <c r="T133" s="88">
        <v>0</v>
      </c>
      <c r="U133" s="88">
        <v>900000</v>
      </c>
      <c r="V133" s="88">
        <v>0</v>
      </c>
      <c r="W133" s="88">
        <v>0</v>
      </c>
      <c r="X133" s="109">
        <v>0</v>
      </c>
    </row>
    <row r="134" spans="1:24" s="53" customFormat="1" ht="31.5">
      <c r="A134" s="108" t="s">
        <v>524</v>
      </c>
      <c r="B134" s="79">
        <v>2</v>
      </c>
      <c r="C134" s="78" t="s">
        <v>5</v>
      </c>
      <c r="D134" s="79" t="s">
        <v>164</v>
      </c>
      <c r="E134" s="82" t="s">
        <v>206</v>
      </c>
      <c r="F134" s="79" t="s">
        <v>144</v>
      </c>
      <c r="G134" s="82" t="s">
        <v>291</v>
      </c>
      <c r="H134" s="79" t="s">
        <v>79</v>
      </c>
      <c r="I134" s="86" t="s">
        <v>216</v>
      </c>
      <c r="J134" s="79" t="s">
        <v>66</v>
      </c>
      <c r="K134" s="82" t="s">
        <v>401</v>
      </c>
      <c r="L134" s="86" t="s">
        <v>63</v>
      </c>
      <c r="M134" s="91">
        <v>2</v>
      </c>
      <c r="N134" s="86" t="s">
        <v>223</v>
      </c>
      <c r="O134" s="86">
        <v>60</v>
      </c>
      <c r="P134" s="86">
        <v>63</v>
      </c>
      <c r="Q134" s="88">
        <f t="shared" si="10"/>
        <v>350000</v>
      </c>
      <c r="R134" s="88">
        <v>0</v>
      </c>
      <c r="S134" s="88">
        <v>0</v>
      </c>
      <c r="T134" s="88">
        <v>0</v>
      </c>
      <c r="U134" s="88">
        <v>350000</v>
      </c>
      <c r="V134" s="88">
        <v>0</v>
      </c>
      <c r="W134" s="88">
        <v>0</v>
      </c>
      <c r="X134" s="109">
        <v>0</v>
      </c>
    </row>
    <row r="135" spans="1:24" s="53" customFormat="1" ht="31.5">
      <c r="A135" s="108" t="s">
        <v>525</v>
      </c>
      <c r="B135" s="79">
        <v>2</v>
      </c>
      <c r="C135" s="78" t="s">
        <v>5</v>
      </c>
      <c r="D135" s="79" t="s">
        <v>122</v>
      </c>
      <c r="E135" s="82" t="s">
        <v>172</v>
      </c>
      <c r="F135" s="79" t="s">
        <v>144</v>
      </c>
      <c r="G135" s="82" t="s">
        <v>289</v>
      </c>
      <c r="H135" s="79" t="s">
        <v>79</v>
      </c>
      <c r="I135" s="86" t="s">
        <v>216</v>
      </c>
      <c r="J135" s="79" t="s">
        <v>66</v>
      </c>
      <c r="K135" s="82" t="s">
        <v>402</v>
      </c>
      <c r="L135" s="86" t="s">
        <v>57</v>
      </c>
      <c r="M135" s="91">
        <v>1</v>
      </c>
      <c r="N135" s="86" t="s">
        <v>27</v>
      </c>
      <c r="O135" s="86">
        <v>70</v>
      </c>
      <c r="P135" s="86">
        <v>295</v>
      </c>
      <c r="Q135" s="88">
        <f t="shared" si="10"/>
        <v>370000</v>
      </c>
      <c r="R135" s="88">
        <v>0</v>
      </c>
      <c r="S135" s="88">
        <v>0</v>
      </c>
      <c r="T135" s="88">
        <v>0</v>
      </c>
      <c r="U135" s="88">
        <v>370000</v>
      </c>
      <c r="V135" s="88">
        <v>0</v>
      </c>
      <c r="W135" s="88">
        <v>0</v>
      </c>
      <c r="X135" s="109">
        <v>0</v>
      </c>
    </row>
    <row r="136" spans="1:24" s="53" customFormat="1" ht="31.5">
      <c r="A136" s="108" t="s">
        <v>526</v>
      </c>
      <c r="B136" s="79">
        <v>2</v>
      </c>
      <c r="C136" s="78" t="s">
        <v>22</v>
      </c>
      <c r="D136" s="79" t="s">
        <v>143</v>
      </c>
      <c r="E136" s="82" t="s">
        <v>22</v>
      </c>
      <c r="F136" s="79" t="s">
        <v>123</v>
      </c>
      <c r="G136" s="82" t="s">
        <v>337</v>
      </c>
      <c r="H136" s="79" t="s">
        <v>79</v>
      </c>
      <c r="I136" s="86" t="s">
        <v>216</v>
      </c>
      <c r="J136" s="79" t="s">
        <v>66</v>
      </c>
      <c r="K136" s="82" t="s">
        <v>336</v>
      </c>
      <c r="L136" s="86" t="s">
        <v>63</v>
      </c>
      <c r="M136" s="91">
        <v>2</v>
      </c>
      <c r="N136" s="86" t="s">
        <v>223</v>
      </c>
      <c r="O136" s="86">
        <v>70</v>
      </c>
      <c r="P136" s="86">
        <v>2075</v>
      </c>
      <c r="Q136" s="88">
        <f t="shared" si="10"/>
        <v>300000</v>
      </c>
      <c r="R136" s="88">
        <v>0</v>
      </c>
      <c r="S136" s="88">
        <v>0</v>
      </c>
      <c r="T136" s="88">
        <v>0</v>
      </c>
      <c r="U136" s="88">
        <v>300000</v>
      </c>
      <c r="V136" s="88">
        <v>0</v>
      </c>
      <c r="W136" s="88">
        <v>0</v>
      </c>
      <c r="X136" s="109">
        <v>0</v>
      </c>
    </row>
    <row r="137" spans="1:24" s="53" customFormat="1" ht="47.25">
      <c r="A137" s="108" t="s">
        <v>527</v>
      </c>
      <c r="B137" s="79">
        <v>2</v>
      </c>
      <c r="C137" s="78" t="s">
        <v>22</v>
      </c>
      <c r="D137" s="79" t="s">
        <v>137</v>
      </c>
      <c r="E137" s="82" t="s">
        <v>184</v>
      </c>
      <c r="F137" s="79" t="s">
        <v>123</v>
      </c>
      <c r="G137" s="82" t="s">
        <v>255</v>
      </c>
      <c r="H137" s="79" t="s">
        <v>79</v>
      </c>
      <c r="I137" s="86" t="s">
        <v>216</v>
      </c>
      <c r="J137" s="79" t="s">
        <v>66</v>
      </c>
      <c r="K137" s="82" t="s">
        <v>338</v>
      </c>
      <c r="L137" s="86" t="s">
        <v>63</v>
      </c>
      <c r="M137" s="91">
        <v>1</v>
      </c>
      <c r="N137" s="86" t="s">
        <v>304</v>
      </c>
      <c r="O137" s="86">
        <v>120</v>
      </c>
      <c r="P137" s="86">
        <v>1032</v>
      </c>
      <c r="Q137" s="88">
        <f t="shared" si="10"/>
        <v>250000</v>
      </c>
      <c r="R137" s="88">
        <v>0</v>
      </c>
      <c r="S137" s="88">
        <v>0</v>
      </c>
      <c r="T137" s="88">
        <v>0</v>
      </c>
      <c r="U137" s="88">
        <v>250000</v>
      </c>
      <c r="V137" s="88">
        <v>0</v>
      </c>
      <c r="W137" s="88">
        <v>0</v>
      </c>
      <c r="X137" s="109">
        <v>0</v>
      </c>
    </row>
    <row r="138" spans="1:24" s="53" customFormat="1" ht="47.25">
      <c r="A138" s="108" t="s">
        <v>528</v>
      </c>
      <c r="B138" s="79">
        <v>2</v>
      </c>
      <c r="C138" s="78" t="s">
        <v>22</v>
      </c>
      <c r="D138" s="79" t="s">
        <v>161</v>
      </c>
      <c r="E138" s="82" t="s">
        <v>203</v>
      </c>
      <c r="F138" s="79" t="s">
        <v>123</v>
      </c>
      <c r="G138" s="82" t="s">
        <v>339</v>
      </c>
      <c r="H138" s="79" t="s">
        <v>55</v>
      </c>
      <c r="I138" s="86" t="s">
        <v>216</v>
      </c>
      <c r="J138" s="79" t="s">
        <v>66</v>
      </c>
      <c r="K138" s="82" t="s">
        <v>340</v>
      </c>
      <c r="L138" s="86" t="s">
        <v>63</v>
      </c>
      <c r="M138" s="91">
        <v>40</v>
      </c>
      <c r="N138" s="86" t="s">
        <v>236</v>
      </c>
      <c r="O138" s="86">
        <v>100</v>
      </c>
      <c r="P138" s="86">
        <v>535</v>
      </c>
      <c r="Q138" s="88">
        <f t="shared" si="10"/>
        <v>68000</v>
      </c>
      <c r="R138" s="88">
        <v>0</v>
      </c>
      <c r="S138" s="88">
        <v>0</v>
      </c>
      <c r="T138" s="88">
        <v>0</v>
      </c>
      <c r="U138" s="88">
        <v>68000</v>
      </c>
      <c r="V138" s="88">
        <v>0</v>
      </c>
      <c r="W138" s="88">
        <v>0</v>
      </c>
      <c r="X138" s="109">
        <v>0</v>
      </c>
    </row>
    <row r="139" spans="1:24" s="53" customFormat="1" ht="31.5">
      <c r="A139" s="108" t="s">
        <v>529</v>
      </c>
      <c r="B139" s="79">
        <v>2</v>
      </c>
      <c r="C139" s="78" t="s">
        <v>22</v>
      </c>
      <c r="D139" s="79" t="s">
        <v>162</v>
      </c>
      <c r="E139" s="82" t="s">
        <v>342</v>
      </c>
      <c r="F139" s="79" t="s">
        <v>123</v>
      </c>
      <c r="G139" s="82" t="s">
        <v>341</v>
      </c>
      <c r="H139" s="79" t="s">
        <v>55</v>
      </c>
      <c r="I139" s="86" t="s">
        <v>216</v>
      </c>
      <c r="J139" s="79" t="s">
        <v>66</v>
      </c>
      <c r="K139" s="82" t="s">
        <v>340</v>
      </c>
      <c r="L139" s="86" t="s">
        <v>63</v>
      </c>
      <c r="M139" s="91">
        <v>50</v>
      </c>
      <c r="N139" s="86" t="s">
        <v>236</v>
      </c>
      <c r="O139" s="86">
        <v>100</v>
      </c>
      <c r="P139" s="86">
        <v>98</v>
      </c>
      <c r="Q139" s="88">
        <f t="shared" si="10"/>
        <v>85000</v>
      </c>
      <c r="R139" s="88">
        <v>0</v>
      </c>
      <c r="S139" s="88">
        <v>0</v>
      </c>
      <c r="T139" s="88">
        <v>0</v>
      </c>
      <c r="U139" s="88">
        <v>85000</v>
      </c>
      <c r="V139" s="88">
        <v>0</v>
      </c>
      <c r="W139" s="88">
        <v>0</v>
      </c>
      <c r="X139" s="109">
        <v>0</v>
      </c>
    </row>
    <row r="140" spans="1:24" s="53" customFormat="1" ht="63">
      <c r="A140" s="108" t="s">
        <v>530</v>
      </c>
      <c r="B140" s="79">
        <v>2</v>
      </c>
      <c r="C140" s="78" t="s">
        <v>22</v>
      </c>
      <c r="D140" s="79" t="s">
        <v>154</v>
      </c>
      <c r="E140" s="82" t="s">
        <v>197</v>
      </c>
      <c r="F140" s="79" t="s">
        <v>123</v>
      </c>
      <c r="G140" s="82" t="s">
        <v>228</v>
      </c>
      <c r="H140" s="79" t="s">
        <v>79</v>
      </c>
      <c r="I140" s="86" t="s">
        <v>216</v>
      </c>
      <c r="J140" s="79" t="s">
        <v>66</v>
      </c>
      <c r="K140" s="82" t="s">
        <v>407</v>
      </c>
      <c r="L140" s="86" t="s">
        <v>63</v>
      </c>
      <c r="M140" s="91">
        <v>1969</v>
      </c>
      <c r="N140" s="86" t="s">
        <v>16</v>
      </c>
      <c r="O140" s="86">
        <v>250</v>
      </c>
      <c r="P140" s="86">
        <v>215</v>
      </c>
      <c r="Q140" s="88">
        <f t="shared" si="10"/>
        <v>551333.96400000004</v>
      </c>
      <c r="R140" s="88">
        <v>0</v>
      </c>
      <c r="S140" s="88">
        <v>0</v>
      </c>
      <c r="T140" s="88">
        <v>0</v>
      </c>
      <c r="U140" s="88">
        <v>551333.96400000004</v>
      </c>
      <c r="V140" s="88">
        <v>0</v>
      </c>
      <c r="W140" s="88">
        <v>0</v>
      </c>
      <c r="X140" s="109">
        <v>0</v>
      </c>
    </row>
    <row r="141" spans="1:24" s="53" customFormat="1" ht="48" thickBot="1">
      <c r="A141" s="133" t="s">
        <v>531</v>
      </c>
      <c r="B141" s="134">
        <v>2</v>
      </c>
      <c r="C141" s="135" t="s">
        <v>22</v>
      </c>
      <c r="D141" s="134" t="s">
        <v>163</v>
      </c>
      <c r="E141" s="136" t="s">
        <v>205</v>
      </c>
      <c r="F141" s="134" t="s">
        <v>123</v>
      </c>
      <c r="G141" s="136" t="s">
        <v>343</v>
      </c>
      <c r="H141" s="134" t="s">
        <v>55</v>
      </c>
      <c r="I141" s="137" t="s">
        <v>216</v>
      </c>
      <c r="J141" s="134" t="s">
        <v>66</v>
      </c>
      <c r="K141" s="136" t="s">
        <v>340</v>
      </c>
      <c r="L141" s="137" t="s">
        <v>63</v>
      </c>
      <c r="M141" s="138">
        <v>50</v>
      </c>
      <c r="N141" s="137" t="s">
        <v>236</v>
      </c>
      <c r="O141" s="137">
        <v>100</v>
      </c>
      <c r="P141" s="137">
        <v>253</v>
      </c>
      <c r="Q141" s="139">
        <f t="shared" si="10"/>
        <v>85000</v>
      </c>
      <c r="R141" s="139">
        <v>0</v>
      </c>
      <c r="S141" s="139">
        <v>0</v>
      </c>
      <c r="T141" s="139">
        <v>0</v>
      </c>
      <c r="U141" s="139">
        <v>85000</v>
      </c>
      <c r="V141" s="139">
        <v>0</v>
      </c>
      <c r="W141" s="139">
        <v>0</v>
      </c>
      <c r="X141" s="140">
        <v>0</v>
      </c>
    </row>
    <row r="142" spans="1:24" s="53" customFormat="1" ht="33" customHeight="1" thickBot="1">
      <c r="A142" s="76"/>
      <c r="B142" s="76"/>
      <c r="D142" s="76"/>
      <c r="E142" s="83"/>
      <c r="F142" s="76"/>
      <c r="G142" s="83"/>
      <c r="H142" s="76"/>
      <c r="I142" s="87"/>
      <c r="J142" s="76"/>
      <c r="K142" s="83"/>
      <c r="L142" s="87"/>
      <c r="M142" s="92"/>
      <c r="N142" s="87"/>
      <c r="O142" s="70" t="s">
        <v>585</v>
      </c>
      <c r="P142" s="87" t="s">
        <v>74</v>
      </c>
      <c r="Q142" s="118">
        <f>SUM(Q111:Q141)</f>
        <v>10035333.964</v>
      </c>
      <c r="R142" s="119">
        <f t="shared" ref="R142:X142" si="11">SUM(R111:R141)</f>
        <v>0</v>
      </c>
      <c r="S142" s="119">
        <f t="shared" si="11"/>
        <v>0</v>
      </c>
      <c r="T142" s="119">
        <f t="shared" si="11"/>
        <v>0</v>
      </c>
      <c r="U142" s="119">
        <f>SUM(U111:U141)</f>
        <v>10035333.964</v>
      </c>
      <c r="V142" s="119">
        <f t="shared" si="11"/>
        <v>0</v>
      </c>
      <c r="W142" s="119">
        <f t="shared" si="11"/>
        <v>0</v>
      </c>
      <c r="X142" s="120">
        <f t="shared" si="11"/>
        <v>0</v>
      </c>
    </row>
    <row r="143" spans="1:24" s="53" customFormat="1" ht="16.5" thickBot="1">
      <c r="A143" s="93" t="s">
        <v>265</v>
      </c>
      <c r="B143" s="94"/>
      <c r="C143" s="94"/>
      <c r="D143" s="94"/>
      <c r="E143" s="94"/>
      <c r="F143" s="94"/>
      <c r="G143" s="94"/>
      <c r="H143" s="94"/>
      <c r="I143" s="96"/>
      <c r="J143" s="94"/>
      <c r="K143" s="95"/>
      <c r="L143" s="96"/>
      <c r="M143" s="97"/>
      <c r="N143" s="96"/>
      <c r="O143" s="96"/>
      <c r="P143" s="96"/>
      <c r="Q143" s="98"/>
      <c r="R143" s="98"/>
      <c r="S143" s="98"/>
      <c r="T143" s="98"/>
      <c r="U143" s="98"/>
      <c r="V143" s="98"/>
      <c r="W143" s="98"/>
      <c r="X143" s="99"/>
    </row>
    <row r="144" spans="1:24" s="53" customFormat="1" ht="47.25">
      <c r="A144" s="100" t="s">
        <v>532</v>
      </c>
      <c r="B144" s="101">
        <v>2</v>
      </c>
      <c r="C144" s="102" t="s">
        <v>11</v>
      </c>
      <c r="D144" s="101" t="s">
        <v>118</v>
      </c>
      <c r="E144" s="103" t="s">
        <v>11</v>
      </c>
      <c r="F144" s="101" t="s">
        <v>260</v>
      </c>
      <c r="G144" s="103" t="s">
        <v>380</v>
      </c>
      <c r="H144" s="101" t="s">
        <v>80</v>
      </c>
      <c r="I144" s="104" t="s">
        <v>216</v>
      </c>
      <c r="J144" s="101" t="s">
        <v>56</v>
      </c>
      <c r="K144" s="103" t="s">
        <v>396</v>
      </c>
      <c r="L144" s="104" t="s">
        <v>63</v>
      </c>
      <c r="M144" s="105">
        <v>1600</v>
      </c>
      <c r="N144" s="104" t="s">
        <v>231</v>
      </c>
      <c r="O144" s="104">
        <v>250</v>
      </c>
      <c r="P144" s="104">
        <v>84307</v>
      </c>
      <c r="Q144" s="106">
        <f t="shared" ref="Q144:Q156" si="12">SUM(R144:X144)</f>
        <v>300000</v>
      </c>
      <c r="R144" s="106">
        <v>0</v>
      </c>
      <c r="S144" s="106">
        <v>0</v>
      </c>
      <c r="T144" s="106">
        <v>0</v>
      </c>
      <c r="U144" s="106">
        <v>300000</v>
      </c>
      <c r="V144" s="106">
        <v>0</v>
      </c>
      <c r="W144" s="106">
        <v>0</v>
      </c>
      <c r="X144" s="107">
        <v>0</v>
      </c>
    </row>
    <row r="145" spans="1:24" s="53" customFormat="1" ht="47.25">
      <c r="A145" s="108" t="s">
        <v>533</v>
      </c>
      <c r="B145" s="79">
        <v>2</v>
      </c>
      <c r="C145" s="78" t="s">
        <v>11</v>
      </c>
      <c r="D145" s="79" t="s">
        <v>118</v>
      </c>
      <c r="E145" s="82" t="s">
        <v>11</v>
      </c>
      <c r="F145" s="79" t="s">
        <v>260</v>
      </c>
      <c r="G145" s="82" t="s">
        <v>399</v>
      </c>
      <c r="H145" s="79" t="s">
        <v>80</v>
      </c>
      <c r="I145" s="86" t="s">
        <v>216</v>
      </c>
      <c r="J145" s="79" t="s">
        <v>56</v>
      </c>
      <c r="K145" s="82" t="s">
        <v>397</v>
      </c>
      <c r="L145" s="86" t="s">
        <v>63</v>
      </c>
      <c r="M145" s="91">
        <v>2700</v>
      </c>
      <c r="N145" s="86" t="s">
        <v>231</v>
      </c>
      <c r="O145" s="86">
        <v>250</v>
      </c>
      <c r="P145" s="86">
        <v>84307</v>
      </c>
      <c r="Q145" s="88">
        <f t="shared" si="12"/>
        <v>500000</v>
      </c>
      <c r="R145" s="88">
        <v>0</v>
      </c>
      <c r="S145" s="88">
        <v>0</v>
      </c>
      <c r="T145" s="88">
        <v>0</v>
      </c>
      <c r="U145" s="88">
        <v>500000</v>
      </c>
      <c r="V145" s="88">
        <v>0</v>
      </c>
      <c r="W145" s="88">
        <v>0</v>
      </c>
      <c r="X145" s="109">
        <v>0</v>
      </c>
    </row>
    <row r="146" spans="1:24" s="53" customFormat="1" ht="47.25">
      <c r="A146" s="108" t="s">
        <v>534</v>
      </c>
      <c r="B146" s="79">
        <v>2</v>
      </c>
      <c r="C146" s="78" t="s">
        <v>11</v>
      </c>
      <c r="D146" s="79" t="s">
        <v>118</v>
      </c>
      <c r="E146" s="82" t="s">
        <v>11</v>
      </c>
      <c r="F146" s="79" t="s">
        <v>260</v>
      </c>
      <c r="G146" s="82" t="s">
        <v>353</v>
      </c>
      <c r="H146" s="79" t="s">
        <v>80</v>
      </c>
      <c r="I146" s="86" t="s">
        <v>216</v>
      </c>
      <c r="J146" s="79" t="s">
        <v>56</v>
      </c>
      <c r="K146" s="82" t="s">
        <v>398</v>
      </c>
      <c r="L146" s="86" t="s">
        <v>57</v>
      </c>
      <c r="M146" s="91">
        <v>6600</v>
      </c>
      <c r="N146" s="86" t="s">
        <v>231</v>
      </c>
      <c r="O146" s="86">
        <v>250</v>
      </c>
      <c r="P146" s="86">
        <v>84307</v>
      </c>
      <c r="Q146" s="88">
        <f t="shared" si="12"/>
        <v>800000</v>
      </c>
      <c r="R146" s="88">
        <v>0</v>
      </c>
      <c r="S146" s="88">
        <v>0</v>
      </c>
      <c r="T146" s="88">
        <v>0</v>
      </c>
      <c r="U146" s="88">
        <v>800000</v>
      </c>
      <c r="V146" s="88">
        <v>0</v>
      </c>
      <c r="W146" s="88">
        <v>0</v>
      </c>
      <c r="X146" s="109">
        <v>0</v>
      </c>
    </row>
    <row r="147" spans="1:24" s="53" customFormat="1" ht="47.25">
      <c r="A147" s="108" t="s">
        <v>535</v>
      </c>
      <c r="B147" s="79">
        <v>2</v>
      </c>
      <c r="C147" s="78" t="s">
        <v>11</v>
      </c>
      <c r="D147" s="79" t="s">
        <v>118</v>
      </c>
      <c r="E147" s="82" t="s">
        <v>11</v>
      </c>
      <c r="F147" s="79" t="s">
        <v>260</v>
      </c>
      <c r="G147" s="82" t="s">
        <v>380</v>
      </c>
      <c r="H147" s="79" t="s">
        <v>80</v>
      </c>
      <c r="I147" s="86" t="s">
        <v>216</v>
      </c>
      <c r="J147" s="79" t="s">
        <v>56</v>
      </c>
      <c r="K147" s="82" t="s">
        <v>400</v>
      </c>
      <c r="L147" s="86" t="s">
        <v>63</v>
      </c>
      <c r="M147" s="91">
        <v>6100</v>
      </c>
      <c r="N147" s="86" t="s">
        <v>231</v>
      </c>
      <c r="O147" s="86">
        <v>250</v>
      </c>
      <c r="P147" s="86">
        <v>84307</v>
      </c>
      <c r="Q147" s="88">
        <f t="shared" si="12"/>
        <v>737000</v>
      </c>
      <c r="R147" s="88">
        <v>0</v>
      </c>
      <c r="S147" s="88">
        <v>0</v>
      </c>
      <c r="T147" s="88">
        <v>0</v>
      </c>
      <c r="U147" s="88">
        <v>737000</v>
      </c>
      <c r="V147" s="88">
        <v>0</v>
      </c>
      <c r="W147" s="88">
        <v>0</v>
      </c>
      <c r="X147" s="109">
        <v>0</v>
      </c>
    </row>
    <row r="148" spans="1:24" s="53" customFormat="1" ht="47.25">
      <c r="A148" s="108" t="s">
        <v>536</v>
      </c>
      <c r="B148" s="79">
        <v>2</v>
      </c>
      <c r="C148" s="78" t="s">
        <v>8</v>
      </c>
      <c r="D148" s="79" t="s">
        <v>151</v>
      </c>
      <c r="E148" s="82" t="s">
        <v>194</v>
      </c>
      <c r="F148" s="79" t="s">
        <v>260</v>
      </c>
      <c r="G148" s="82" t="s">
        <v>238</v>
      </c>
      <c r="H148" s="79" t="s">
        <v>55</v>
      </c>
      <c r="I148" s="86" t="s">
        <v>216</v>
      </c>
      <c r="J148" s="79" t="s">
        <v>56</v>
      </c>
      <c r="K148" s="82" t="s">
        <v>241</v>
      </c>
      <c r="L148" s="86" t="s">
        <v>57</v>
      </c>
      <c r="M148" s="91">
        <v>1617.62</v>
      </c>
      <c r="N148" s="86" t="s">
        <v>231</v>
      </c>
      <c r="O148" s="86">
        <v>243</v>
      </c>
      <c r="P148" s="86">
        <v>6213</v>
      </c>
      <c r="Q148" s="88">
        <f t="shared" si="12"/>
        <v>1940562</v>
      </c>
      <c r="R148" s="88">
        <v>0</v>
      </c>
      <c r="S148" s="88">
        <v>0</v>
      </c>
      <c r="T148" s="88">
        <v>0</v>
      </c>
      <c r="U148" s="88">
        <v>1940562</v>
      </c>
      <c r="V148" s="88">
        <v>0</v>
      </c>
      <c r="W148" s="88">
        <v>0</v>
      </c>
      <c r="X148" s="109">
        <v>0</v>
      </c>
    </row>
    <row r="149" spans="1:24" s="53" customFormat="1" ht="63">
      <c r="A149" s="108" t="s">
        <v>537</v>
      </c>
      <c r="B149" s="79">
        <v>2</v>
      </c>
      <c r="C149" s="78" t="s">
        <v>8</v>
      </c>
      <c r="D149" s="79" t="s">
        <v>151</v>
      </c>
      <c r="E149" s="82" t="s">
        <v>194</v>
      </c>
      <c r="F149" s="79" t="s">
        <v>260</v>
      </c>
      <c r="G149" s="82" t="s">
        <v>238</v>
      </c>
      <c r="H149" s="79" t="s">
        <v>55</v>
      </c>
      <c r="I149" s="86" t="s">
        <v>216</v>
      </c>
      <c r="J149" s="79" t="s">
        <v>56</v>
      </c>
      <c r="K149" s="82" t="s">
        <v>239</v>
      </c>
      <c r="L149" s="86" t="s">
        <v>57</v>
      </c>
      <c r="M149" s="91">
        <v>392</v>
      </c>
      <c r="N149" s="86" t="s">
        <v>231</v>
      </c>
      <c r="O149" s="86">
        <v>81</v>
      </c>
      <c r="P149" s="86">
        <v>6213</v>
      </c>
      <c r="Q149" s="88">
        <f t="shared" si="12"/>
        <v>458689</v>
      </c>
      <c r="R149" s="88">
        <v>0</v>
      </c>
      <c r="S149" s="88">
        <v>0</v>
      </c>
      <c r="T149" s="88">
        <v>0</v>
      </c>
      <c r="U149" s="88">
        <v>458689</v>
      </c>
      <c r="V149" s="88">
        <v>0</v>
      </c>
      <c r="W149" s="88">
        <v>0</v>
      </c>
      <c r="X149" s="109">
        <v>0</v>
      </c>
    </row>
    <row r="150" spans="1:24" s="53" customFormat="1" ht="47.25">
      <c r="A150" s="108" t="s">
        <v>538</v>
      </c>
      <c r="B150" s="79">
        <v>2</v>
      </c>
      <c r="C150" s="78" t="s">
        <v>8</v>
      </c>
      <c r="D150" s="79" t="s">
        <v>151</v>
      </c>
      <c r="E150" s="82" t="s">
        <v>194</v>
      </c>
      <c r="F150" s="79" t="s">
        <v>260</v>
      </c>
      <c r="G150" s="82" t="s">
        <v>238</v>
      </c>
      <c r="H150" s="79" t="s">
        <v>55</v>
      </c>
      <c r="I150" s="86" t="s">
        <v>216</v>
      </c>
      <c r="J150" s="79" t="s">
        <v>56</v>
      </c>
      <c r="K150" s="82" t="s">
        <v>240</v>
      </c>
      <c r="L150" s="86" t="s">
        <v>57</v>
      </c>
      <c r="M150" s="91">
        <v>468</v>
      </c>
      <c r="N150" s="86" t="s">
        <v>231</v>
      </c>
      <c r="O150" s="86">
        <v>81</v>
      </c>
      <c r="P150" s="86">
        <v>6213</v>
      </c>
      <c r="Q150" s="88">
        <f t="shared" si="12"/>
        <v>450498</v>
      </c>
      <c r="R150" s="88">
        <v>0</v>
      </c>
      <c r="S150" s="88">
        <v>0</v>
      </c>
      <c r="T150" s="88">
        <v>0</v>
      </c>
      <c r="U150" s="88">
        <v>450498</v>
      </c>
      <c r="V150" s="88">
        <v>0</v>
      </c>
      <c r="W150" s="88">
        <v>0</v>
      </c>
      <c r="X150" s="109">
        <v>0</v>
      </c>
    </row>
    <row r="151" spans="1:24" s="53" customFormat="1" ht="63">
      <c r="A151" s="108" t="s">
        <v>539</v>
      </c>
      <c r="B151" s="79">
        <v>2</v>
      </c>
      <c r="C151" s="78" t="s">
        <v>2</v>
      </c>
      <c r="D151" s="79" t="s">
        <v>118</v>
      </c>
      <c r="E151" s="82" t="s">
        <v>11</v>
      </c>
      <c r="F151" s="79" t="s">
        <v>260</v>
      </c>
      <c r="G151" s="82" t="s">
        <v>272</v>
      </c>
      <c r="H151" s="79" t="s">
        <v>80</v>
      </c>
      <c r="I151" s="86" t="s">
        <v>216</v>
      </c>
      <c r="J151" s="79" t="s">
        <v>56</v>
      </c>
      <c r="K151" s="82" t="s">
        <v>242</v>
      </c>
      <c r="L151" s="86" t="s">
        <v>57</v>
      </c>
      <c r="M151" s="91">
        <v>301</v>
      </c>
      <c r="N151" s="86" t="s">
        <v>231</v>
      </c>
      <c r="O151" s="86">
        <v>126</v>
      </c>
      <c r="P151" s="86">
        <v>84307</v>
      </c>
      <c r="Q151" s="88">
        <f t="shared" si="12"/>
        <v>705065</v>
      </c>
      <c r="R151" s="88">
        <v>0</v>
      </c>
      <c r="S151" s="88">
        <v>0</v>
      </c>
      <c r="T151" s="88">
        <v>0</v>
      </c>
      <c r="U151" s="88">
        <v>705065</v>
      </c>
      <c r="V151" s="88">
        <v>0</v>
      </c>
      <c r="W151" s="88">
        <v>0</v>
      </c>
      <c r="X151" s="109">
        <v>0</v>
      </c>
    </row>
    <row r="152" spans="1:24" s="53" customFormat="1" ht="63">
      <c r="A152" s="108" t="s">
        <v>540</v>
      </c>
      <c r="B152" s="79">
        <v>2</v>
      </c>
      <c r="C152" s="78" t="s">
        <v>2</v>
      </c>
      <c r="D152" s="79" t="s">
        <v>118</v>
      </c>
      <c r="E152" s="82" t="s">
        <v>11</v>
      </c>
      <c r="F152" s="79" t="s">
        <v>260</v>
      </c>
      <c r="G152" s="82" t="s">
        <v>272</v>
      </c>
      <c r="H152" s="79" t="s">
        <v>80</v>
      </c>
      <c r="I152" s="86" t="s">
        <v>216</v>
      </c>
      <c r="J152" s="79" t="s">
        <v>56</v>
      </c>
      <c r="K152" s="82" t="s">
        <v>243</v>
      </c>
      <c r="L152" s="86" t="s">
        <v>57</v>
      </c>
      <c r="M152" s="91">
        <v>612</v>
      </c>
      <c r="N152" s="86" t="s">
        <v>231</v>
      </c>
      <c r="O152" s="86">
        <v>90</v>
      </c>
      <c r="P152" s="86">
        <v>84307</v>
      </c>
      <c r="Q152" s="88">
        <f t="shared" si="12"/>
        <v>1432233</v>
      </c>
      <c r="R152" s="88">
        <v>0</v>
      </c>
      <c r="S152" s="88">
        <v>0</v>
      </c>
      <c r="T152" s="88">
        <v>0</v>
      </c>
      <c r="U152" s="88">
        <v>1432233</v>
      </c>
      <c r="V152" s="88">
        <v>0</v>
      </c>
      <c r="W152" s="88">
        <v>0</v>
      </c>
      <c r="X152" s="109">
        <v>0</v>
      </c>
    </row>
    <row r="153" spans="1:24" s="53" customFormat="1" ht="63">
      <c r="A153" s="108" t="s">
        <v>541</v>
      </c>
      <c r="B153" s="79">
        <v>2</v>
      </c>
      <c r="C153" s="78" t="s">
        <v>2</v>
      </c>
      <c r="D153" s="79" t="s">
        <v>118</v>
      </c>
      <c r="E153" s="82" t="s">
        <v>11</v>
      </c>
      <c r="F153" s="79" t="s">
        <v>260</v>
      </c>
      <c r="G153" s="82" t="s">
        <v>272</v>
      </c>
      <c r="H153" s="79" t="s">
        <v>80</v>
      </c>
      <c r="I153" s="86" t="s">
        <v>216</v>
      </c>
      <c r="J153" s="79" t="s">
        <v>56</v>
      </c>
      <c r="K153" s="82" t="s">
        <v>244</v>
      </c>
      <c r="L153" s="86" t="s">
        <v>57</v>
      </c>
      <c r="M153" s="91">
        <v>1043.2</v>
      </c>
      <c r="N153" s="86" t="s">
        <v>231</v>
      </c>
      <c r="O153" s="86">
        <v>99</v>
      </c>
      <c r="P153" s="86">
        <v>84307</v>
      </c>
      <c r="Q153" s="88">
        <f t="shared" si="12"/>
        <v>2335995</v>
      </c>
      <c r="R153" s="88">
        <v>0</v>
      </c>
      <c r="S153" s="88">
        <v>0</v>
      </c>
      <c r="T153" s="88">
        <v>0</v>
      </c>
      <c r="U153" s="88">
        <v>2335995</v>
      </c>
      <c r="V153" s="88">
        <v>0</v>
      </c>
      <c r="W153" s="88">
        <v>0</v>
      </c>
      <c r="X153" s="109">
        <v>0</v>
      </c>
    </row>
    <row r="154" spans="1:24" s="53" customFormat="1" ht="63">
      <c r="A154" s="108" t="s">
        <v>542</v>
      </c>
      <c r="B154" s="79">
        <v>2</v>
      </c>
      <c r="C154" s="78" t="s">
        <v>2</v>
      </c>
      <c r="D154" s="79" t="s">
        <v>118</v>
      </c>
      <c r="E154" s="82" t="s">
        <v>11</v>
      </c>
      <c r="F154" s="79" t="s">
        <v>260</v>
      </c>
      <c r="G154" s="82" t="s">
        <v>272</v>
      </c>
      <c r="H154" s="79" t="s">
        <v>80</v>
      </c>
      <c r="I154" s="86" t="s">
        <v>216</v>
      </c>
      <c r="J154" s="79" t="s">
        <v>56</v>
      </c>
      <c r="K154" s="82" t="s">
        <v>245</v>
      </c>
      <c r="L154" s="86" t="s">
        <v>57</v>
      </c>
      <c r="M154" s="91">
        <v>404</v>
      </c>
      <c r="N154" s="86" t="s">
        <v>231</v>
      </c>
      <c r="O154" s="86">
        <v>72</v>
      </c>
      <c r="P154" s="86">
        <v>84307</v>
      </c>
      <c r="Q154" s="88">
        <f t="shared" si="12"/>
        <v>945460.99999999988</v>
      </c>
      <c r="R154" s="88">
        <v>0</v>
      </c>
      <c r="S154" s="88">
        <v>0</v>
      </c>
      <c r="T154" s="88">
        <v>0</v>
      </c>
      <c r="U154" s="88">
        <v>945460.99999999988</v>
      </c>
      <c r="V154" s="88">
        <v>0</v>
      </c>
      <c r="W154" s="88">
        <v>0</v>
      </c>
      <c r="X154" s="109">
        <v>0</v>
      </c>
    </row>
    <row r="155" spans="1:24" s="53" customFormat="1" ht="78.75">
      <c r="A155" s="108" t="s">
        <v>543</v>
      </c>
      <c r="B155" s="79">
        <v>2</v>
      </c>
      <c r="C155" s="78" t="s">
        <v>2</v>
      </c>
      <c r="D155" s="79" t="s">
        <v>118</v>
      </c>
      <c r="E155" s="82" t="s">
        <v>11</v>
      </c>
      <c r="F155" s="79" t="s">
        <v>260</v>
      </c>
      <c r="G155" s="82" t="s">
        <v>272</v>
      </c>
      <c r="H155" s="79" t="s">
        <v>80</v>
      </c>
      <c r="I155" s="86" t="s">
        <v>216</v>
      </c>
      <c r="J155" s="79" t="s">
        <v>56</v>
      </c>
      <c r="K155" s="82" t="s">
        <v>246</v>
      </c>
      <c r="L155" s="86" t="s">
        <v>57</v>
      </c>
      <c r="M155" s="91">
        <v>1539.65</v>
      </c>
      <c r="N155" s="86" t="s">
        <v>231</v>
      </c>
      <c r="O155" s="86">
        <v>113</v>
      </c>
      <c r="P155" s="86">
        <v>84307</v>
      </c>
      <c r="Q155" s="88">
        <f t="shared" si="12"/>
        <v>3588666.9999999995</v>
      </c>
      <c r="R155" s="88">
        <v>0</v>
      </c>
      <c r="S155" s="88">
        <v>0</v>
      </c>
      <c r="T155" s="88">
        <v>0</v>
      </c>
      <c r="U155" s="88">
        <v>3588666.9999999995</v>
      </c>
      <c r="V155" s="88">
        <v>0</v>
      </c>
      <c r="W155" s="88">
        <v>0</v>
      </c>
      <c r="X155" s="109">
        <v>0</v>
      </c>
    </row>
    <row r="156" spans="1:24" s="53" customFormat="1" ht="48" thickBot="1">
      <c r="A156" s="110" t="s">
        <v>544</v>
      </c>
      <c r="B156" s="111">
        <v>2</v>
      </c>
      <c r="C156" s="112" t="s">
        <v>2</v>
      </c>
      <c r="D156" s="111" t="s">
        <v>118</v>
      </c>
      <c r="E156" s="113" t="s">
        <v>11</v>
      </c>
      <c r="F156" s="111" t="s">
        <v>260</v>
      </c>
      <c r="G156" s="113" t="s">
        <v>272</v>
      </c>
      <c r="H156" s="111" t="s">
        <v>80</v>
      </c>
      <c r="I156" s="114" t="s">
        <v>216</v>
      </c>
      <c r="J156" s="111" t="s">
        <v>56</v>
      </c>
      <c r="K156" s="113" t="s">
        <v>247</v>
      </c>
      <c r="L156" s="114" t="s">
        <v>57</v>
      </c>
      <c r="M156" s="115">
        <v>224</v>
      </c>
      <c r="N156" s="114" t="s">
        <v>231</v>
      </c>
      <c r="O156" s="114">
        <v>113</v>
      </c>
      <c r="P156" s="114">
        <v>84307</v>
      </c>
      <c r="Q156" s="116">
        <f t="shared" si="12"/>
        <v>433478.12499999994</v>
      </c>
      <c r="R156" s="116">
        <v>0</v>
      </c>
      <c r="S156" s="116">
        <v>0</v>
      </c>
      <c r="T156" s="116">
        <v>0</v>
      </c>
      <c r="U156" s="116">
        <v>433478.12499999994</v>
      </c>
      <c r="V156" s="116">
        <v>0</v>
      </c>
      <c r="W156" s="116">
        <v>0</v>
      </c>
      <c r="X156" s="117">
        <v>0</v>
      </c>
    </row>
    <row r="157" spans="1:24" s="53" customFormat="1" ht="33" customHeight="1" thickBot="1">
      <c r="A157" s="76"/>
      <c r="B157" s="76"/>
      <c r="D157" s="76"/>
      <c r="E157" s="83"/>
      <c r="F157" s="76"/>
      <c r="G157" s="83"/>
      <c r="H157" s="76"/>
      <c r="I157" s="87"/>
      <c r="J157" s="76"/>
      <c r="K157" s="83"/>
      <c r="L157" s="87"/>
      <c r="M157" s="92"/>
      <c r="N157" s="87"/>
      <c r="O157" s="70" t="s">
        <v>586</v>
      </c>
      <c r="P157" s="87" t="s">
        <v>266</v>
      </c>
      <c r="Q157" s="130">
        <f>SUM(Q144:Q156)</f>
        <v>14627648.125</v>
      </c>
      <c r="R157" s="131">
        <f t="shared" ref="R157:X157" si="13">SUM(R144:R156)</f>
        <v>0</v>
      </c>
      <c r="S157" s="131">
        <f t="shared" si="13"/>
        <v>0</v>
      </c>
      <c r="T157" s="131">
        <f t="shared" si="13"/>
        <v>0</v>
      </c>
      <c r="U157" s="131">
        <f t="shared" si="13"/>
        <v>14627648.125</v>
      </c>
      <c r="V157" s="131">
        <f t="shared" si="13"/>
        <v>0</v>
      </c>
      <c r="W157" s="131">
        <f t="shared" si="13"/>
        <v>0</v>
      </c>
      <c r="X157" s="132">
        <f t="shared" si="13"/>
        <v>0</v>
      </c>
    </row>
    <row r="158" spans="1:24" s="53" customFormat="1" ht="16.5" thickBot="1">
      <c r="A158" s="93" t="s">
        <v>572</v>
      </c>
      <c r="B158" s="94"/>
      <c r="C158" s="94"/>
      <c r="D158" s="94"/>
      <c r="E158" s="94"/>
      <c r="F158" s="94"/>
      <c r="G158" s="94"/>
      <c r="H158" s="94"/>
      <c r="I158" s="96"/>
      <c r="J158" s="94"/>
      <c r="K158" s="95"/>
      <c r="L158" s="96"/>
      <c r="M158" s="97"/>
      <c r="N158" s="96"/>
      <c r="O158" s="96"/>
      <c r="P158" s="96"/>
      <c r="Q158" s="98"/>
      <c r="R158" s="98"/>
      <c r="S158" s="98"/>
      <c r="T158" s="98"/>
      <c r="U158" s="98"/>
      <c r="V158" s="98"/>
      <c r="W158" s="98"/>
      <c r="X158" s="99"/>
    </row>
    <row r="159" spans="1:24" s="53" customFormat="1" ht="31.5">
      <c r="A159" s="100" t="s">
        <v>545</v>
      </c>
      <c r="B159" s="101">
        <v>2</v>
      </c>
      <c r="C159" s="102" t="s">
        <v>11</v>
      </c>
      <c r="D159" s="101" t="s">
        <v>118</v>
      </c>
      <c r="E159" s="103" t="s">
        <v>11</v>
      </c>
      <c r="F159" s="101" t="s">
        <v>260</v>
      </c>
      <c r="G159" s="103" t="s">
        <v>69</v>
      </c>
      <c r="H159" s="101" t="s">
        <v>80</v>
      </c>
      <c r="I159" s="104" t="s">
        <v>216</v>
      </c>
      <c r="J159" s="101"/>
      <c r="K159" s="103" t="s">
        <v>75</v>
      </c>
      <c r="L159" s="104" t="s">
        <v>63</v>
      </c>
      <c r="M159" s="105">
        <v>1</v>
      </c>
      <c r="N159" s="104" t="s">
        <v>269</v>
      </c>
      <c r="O159" s="104">
        <v>500</v>
      </c>
      <c r="P159" s="104">
        <v>84307</v>
      </c>
      <c r="Q159" s="106">
        <f t="shared" ref="Q159:Q160" si="14">SUM(R159:X159)</f>
        <v>2962965.21</v>
      </c>
      <c r="R159" s="106">
        <v>0</v>
      </c>
      <c r="S159" s="106">
        <v>0</v>
      </c>
      <c r="T159" s="106">
        <v>0</v>
      </c>
      <c r="U159" s="106">
        <v>2962965.21</v>
      </c>
      <c r="V159" s="106">
        <v>0</v>
      </c>
      <c r="W159" s="106">
        <v>0</v>
      </c>
      <c r="X159" s="107">
        <v>0</v>
      </c>
    </row>
    <row r="160" spans="1:24" s="53" customFormat="1" ht="63.75" thickBot="1">
      <c r="A160" s="110" t="s">
        <v>546</v>
      </c>
      <c r="B160" s="111">
        <v>2</v>
      </c>
      <c r="C160" s="112" t="s">
        <v>11</v>
      </c>
      <c r="D160" s="111" t="s">
        <v>118</v>
      </c>
      <c r="E160" s="113" t="s">
        <v>11</v>
      </c>
      <c r="F160" s="111" t="s">
        <v>260</v>
      </c>
      <c r="G160" s="113" t="s">
        <v>69</v>
      </c>
      <c r="H160" s="111" t="s">
        <v>80</v>
      </c>
      <c r="I160" s="114" t="s">
        <v>216</v>
      </c>
      <c r="J160" s="111"/>
      <c r="K160" s="113" t="s">
        <v>271</v>
      </c>
      <c r="L160" s="114" t="s">
        <v>63</v>
      </c>
      <c r="M160" s="115">
        <v>1</v>
      </c>
      <c r="N160" s="114" t="s">
        <v>268</v>
      </c>
      <c r="O160" s="114">
        <v>20000</v>
      </c>
      <c r="P160" s="114">
        <v>84307</v>
      </c>
      <c r="Q160" s="116">
        <f t="shared" si="14"/>
        <v>1975310.14</v>
      </c>
      <c r="R160" s="116">
        <v>0</v>
      </c>
      <c r="S160" s="116">
        <v>0</v>
      </c>
      <c r="T160" s="116">
        <v>0</v>
      </c>
      <c r="U160" s="116">
        <v>1975310.14</v>
      </c>
      <c r="V160" s="116">
        <v>0</v>
      </c>
      <c r="W160" s="116">
        <v>0</v>
      </c>
      <c r="X160" s="117">
        <v>0</v>
      </c>
    </row>
    <row r="161" spans="1:32" s="53" customFormat="1" ht="33" customHeight="1" thickBot="1">
      <c r="A161" s="76"/>
      <c r="B161" s="76"/>
      <c r="D161" s="76"/>
      <c r="E161" s="83"/>
      <c r="F161" s="76"/>
      <c r="G161" s="83"/>
      <c r="H161" s="76"/>
      <c r="I161" s="87"/>
      <c r="J161" s="76"/>
      <c r="K161" s="83"/>
      <c r="L161" s="87"/>
      <c r="M161" s="92"/>
      <c r="N161" s="87"/>
      <c r="O161" s="70" t="s">
        <v>587</v>
      </c>
      <c r="P161" s="87" t="s">
        <v>267</v>
      </c>
      <c r="Q161" s="130">
        <v>4938275.3499999996</v>
      </c>
      <c r="R161" s="131">
        <v>0</v>
      </c>
      <c r="S161" s="131">
        <v>0</v>
      </c>
      <c r="T161" s="131">
        <v>0</v>
      </c>
      <c r="U161" s="131">
        <v>4938275.3499999996</v>
      </c>
      <c r="V161" s="131">
        <v>0</v>
      </c>
      <c r="W161" s="131">
        <v>0</v>
      </c>
      <c r="X161" s="132">
        <v>0</v>
      </c>
    </row>
    <row r="162" spans="1:32" s="53" customFormat="1" ht="33" customHeight="1" thickBot="1">
      <c r="A162" s="76"/>
      <c r="B162" s="76"/>
      <c r="D162" s="76"/>
      <c r="E162" s="83"/>
      <c r="F162" s="76"/>
      <c r="G162" s="83"/>
      <c r="H162" s="76"/>
      <c r="I162" s="87"/>
      <c r="J162" s="76"/>
      <c r="K162" s="83"/>
      <c r="L162" s="87"/>
      <c r="M162" s="92"/>
      <c r="N162" s="87"/>
      <c r="O162" s="126" t="s">
        <v>584</v>
      </c>
      <c r="P162" s="87" t="s">
        <v>85</v>
      </c>
      <c r="Q162" s="127">
        <f>Q161+Q157+Q142</f>
        <v>29601257.439000003</v>
      </c>
      <c r="R162" s="128">
        <f t="shared" ref="R162:X162" si="15">R161+R157+R142</f>
        <v>0</v>
      </c>
      <c r="S162" s="128">
        <f t="shared" si="15"/>
        <v>0</v>
      </c>
      <c r="T162" s="128">
        <f t="shared" si="15"/>
        <v>0</v>
      </c>
      <c r="U162" s="128">
        <f t="shared" si="15"/>
        <v>29601257.439000003</v>
      </c>
      <c r="V162" s="128">
        <f t="shared" si="15"/>
        <v>0</v>
      </c>
      <c r="W162" s="128">
        <f t="shared" si="15"/>
        <v>0</v>
      </c>
      <c r="X162" s="129">
        <f t="shared" si="15"/>
        <v>0</v>
      </c>
    </row>
    <row r="163" spans="1:32" ht="16.5" thickBot="1"/>
    <row r="164" spans="1:32" s="67" customFormat="1" ht="28.5" customHeight="1" thickBot="1">
      <c r="A164" s="121" t="s">
        <v>577</v>
      </c>
      <c r="B164" s="69"/>
      <c r="C164" s="69"/>
      <c r="D164" s="122"/>
      <c r="E164" s="122"/>
      <c r="F164" s="122"/>
      <c r="G164" s="122"/>
      <c r="H164" s="122"/>
      <c r="I164" s="122"/>
      <c r="J164" s="122"/>
      <c r="K164" s="122"/>
      <c r="L164" s="122"/>
      <c r="M164" s="123"/>
      <c r="N164" s="122"/>
      <c r="O164" s="122"/>
      <c r="P164" s="122"/>
      <c r="Q164" s="124"/>
      <c r="R164" s="124"/>
      <c r="S164" s="124"/>
      <c r="T164" s="124"/>
      <c r="U164" s="124"/>
      <c r="V164" s="124"/>
      <c r="W164" s="124"/>
      <c r="X164" s="125"/>
      <c r="AE164" s="68"/>
      <c r="AF164" s="68"/>
    </row>
    <row r="165" spans="1:32" s="53" customFormat="1" ht="16.5" thickBot="1">
      <c r="A165" s="93" t="s">
        <v>579</v>
      </c>
      <c r="B165" s="94"/>
      <c r="C165" s="94"/>
      <c r="D165" s="94"/>
      <c r="E165" s="94"/>
      <c r="F165" s="94"/>
      <c r="G165" s="94"/>
      <c r="H165" s="94"/>
      <c r="I165" s="96"/>
      <c r="J165" s="94"/>
      <c r="K165" s="95"/>
      <c r="L165" s="96"/>
      <c r="M165" s="97"/>
      <c r="N165" s="96"/>
      <c r="O165" s="96"/>
      <c r="P165" s="96"/>
      <c r="Q165" s="98"/>
      <c r="R165" s="98"/>
      <c r="S165" s="98"/>
      <c r="T165" s="98"/>
      <c r="U165" s="98"/>
      <c r="V165" s="98"/>
      <c r="W165" s="98"/>
      <c r="X165" s="99"/>
    </row>
    <row r="166" spans="1:32" s="53" customFormat="1" ht="63">
      <c r="A166" s="100" t="s">
        <v>548</v>
      </c>
      <c r="B166" s="101">
        <v>2</v>
      </c>
      <c r="C166" s="102" t="s">
        <v>11</v>
      </c>
      <c r="D166" s="101" t="s">
        <v>118</v>
      </c>
      <c r="E166" s="103" t="s">
        <v>11</v>
      </c>
      <c r="F166" s="101" t="s">
        <v>260</v>
      </c>
      <c r="G166" s="103" t="s">
        <v>276</v>
      </c>
      <c r="H166" s="101" t="s">
        <v>80</v>
      </c>
      <c r="I166" s="104" t="s">
        <v>82</v>
      </c>
      <c r="J166" s="101" t="s">
        <v>56</v>
      </c>
      <c r="K166" s="103" t="s">
        <v>282</v>
      </c>
      <c r="L166" s="104" t="s">
        <v>57</v>
      </c>
      <c r="M166" s="105">
        <v>1</v>
      </c>
      <c r="N166" s="104" t="s">
        <v>67</v>
      </c>
      <c r="O166" s="104">
        <v>1200</v>
      </c>
      <c r="P166" s="104">
        <v>84307</v>
      </c>
      <c r="Q166" s="106">
        <f t="shared" ref="Q166:Q169" si="16">SUM(R166:X166)</f>
        <v>2668900</v>
      </c>
      <c r="R166" s="106">
        <v>0</v>
      </c>
      <c r="S166" s="106">
        <v>0</v>
      </c>
      <c r="T166" s="106">
        <v>2668900</v>
      </c>
      <c r="U166" s="106">
        <v>0</v>
      </c>
      <c r="V166" s="106">
        <v>0</v>
      </c>
      <c r="W166" s="106">
        <v>0</v>
      </c>
      <c r="X166" s="107">
        <v>0</v>
      </c>
    </row>
    <row r="167" spans="1:32" s="53" customFormat="1" ht="63">
      <c r="A167" s="108" t="s">
        <v>549</v>
      </c>
      <c r="B167" s="79">
        <v>2</v>
      </c>
      <c r="C167" s="78" t="s">
        <v>3</v>
      </c>
      <c r="D167" s="79" t="s">
        <v>118</v>
      </c>
      <c r="E167" s="82" t="s">
        <v>11</v>
      </c>
      <c r="F167" s="79" t="s">
        <v>260</v>
      </c>
      <c r="G167" s="82" t="s">
        <v>324</v>
      </c>
      <c r="H167" s="79" t="s">
        <v>80</v>
      </c>
      <c r="I167" s="86" t="s">
        <v>82</v>
      </c>
      <c r="J167" s="79" t="s">
        <v>56</v>
      </c>
      <c r="K167" s="82" t="s">
        <v>283</v>
      </c>
      <c r="L167" s="86" t="s">
        <v>57</v>
      </c>
      <c r="M167" s="91">
        <v>1</v>
      </c>
      <c r="N167" s="86" t="s">
        <v>67</v>
      </c>
      <c r="O167" s="86">
        <v>1500</v>
      </c>
      <c r="P167" s="86">
        <v>84307</v>
      </c>
      <c r="Q167" s="88">
        <f t="shared" si="16"/>
        <v>7331100</v>
      </c>
      <c r="R167" s="88">
        <v>0</v>
      </c>
      <c r="S167" s="88">
        <v>0</v>
      </c>
      <c r="T167" s="88">
        <v>7331100</v>
      </c>
      <c r="U167" s="88">
        <v>0</v>
      </c>
      <c r="V167" s="88">
        <v>0</v>
      </c>
      <c r="W167" s="88">
        <v>0</v>
      </c>
      <c r="X167" s="109">
        <v>0</v>
      </c>
    </row>
    <row r="168" spans="1:32" s="53" customFormat="1" ht="63">
      <c r="A168" s="108" t="s">
        <v>550</v>
      </c>
      <c r="B168" s="79">
        <v>2</v>
      </c>
      <c r="C168" s="78" t="s">
        <v>6</v>
      </c>
      <c r="D168" s="79" t="s">
        <v>118</v>
      </c>
      <c r="E168" s="82" t="s">
        <v>11</v>
      </c>
      <c r="F168" s="79" t="s">
        <v>260</v>
      </c>
      <c r="G168" s="82" t="s">
        <v>6</v>
      </c>
      <c r="H168" s="79" t="s">
        <v>80</v>
      </c>
      <c r="I168" s="86" t="s">
        <v>82</v>
      </c>
      <c r="J168" s="79" t="s">
        <v>56</v>
      </c>
      <c r="K168" s="82" t="s">
        <v>565</v>
      </c>
      <c r="L168" s="86" t="s">
        <v>57</v>
      </c>
      <c r="M168" s="91">
        <v>1</v>
      </c>
      <c r="N168" s="86" t="s">
        <v>67</v>
      </c>
      <c r="O168" s="86">
        <v>500</v>
      </c>
      <c r="P168" s="86">
        <v>84307</v>
      </c>
      <c r="Q168" s="88">
        <f t="shared" si="16"/>
        <v>1300000</v>
      </c>
      <c r="R168" s="88">
        <v>0</v>
      </c>
      <c r="S168" s="88">
        <v>0</v>
      </c>
      <c r="T168" s="88">
        <v>1300000</v>
      </c>
      <c r="U168" s="88">
        <v>0</v>
      </c>
      <c r="V168" s="88">
        <v>0</v>
      </c>
      <c r="W168" s="88">
        <v>0</v>
      </c>
      <c r="X168" s="109">
        <v>0</v>
      </c>
    </row>
    <row r="169" spans="1:32" s="53" customFormat="1" ht="47.25">
      <c r="A169" s="108" t="s">
        <v>551</v>
      </c>
      <c r="B169" s="79">
        <v>2</v>
      </c>
      <c r="C169" s="78" t="s">
        <v>11</v>
      </c>
      <c r="D169" s="79" t="s">
        <v>118</v>
      </c>
      <c r="E169" s="82" t="s">
        <v>11</v>
      </c>
      <c r="F169" s="79" t="s">
        <v>260</v>
      </c>
      <c r="G169" s="82" t="s">
        <v>276</v>
      </c>
      <c r="H169" s="79" t="s">
        <v>80</v>
      </c>
      <c r="I169" s="86" t="s">
        <v>82</v>
      </c>
      <c r="J169" s="79" t="s">
        <v>56</v>
      </c>
      <c r="K169" s="82" t="s">
        <v>280</v>
      </c>
      <c r="L169" s="86" t="s">
        <v>57</v>
      </c>
      <c r="M169" s="91">
        <v>1</v>
      </c>
      <c r="N169" s="86" t="s">
        <v>67</v>
      </c>
      <c r="O169" s="86">
        <v>2000</v>
      </c>
      <c r="P169" s="86">
        <v>84307</v>
      </c>
      <c r="Q169" s="88">
        <f t="shared" si="16"/>
        <v>13000000</v>
      </c>
      <c r="R169" s="88">
        <v>0</v>
      </c>
      <c r="S169" s="88">
        <v>0</v>
      </c>
      <c r="T169" s="88">
        <v>13000000</v>
      </c>
      <c r="U169" s="88">
        <v>0</v>
      </c>
      <c r="V169" s="88">
        <v>0</v>
      </c>
      <c r="W169" s="88">
        <v>0</v>
      </c>
      <c r="X169" s="109">
        <v>0</v>
      </c>
    </row>
    <row r="170" spans="1:32" s="53" customFormat="1" ht="79.5" thickBot="1">
      <c r="A170" s="110" t="s">
        <v>552</v>
      </c>
      <c r="B170" s="111">
        <v>2</v>
      </c>
      <c r="C170" s="112" t="s">
        <v>11</v>
      </c>
      <c r="D170" s="111" t="s">
        <v>118</v>
      </c>
      <c r="E170" s="113" t="s">
        <v>11</v>
      </c>
      <c r="F170" s="111" t="s">
        <v>260</v>
      </c>
      <c r="G170" s="113" t="s">
        <v>276</v>
      </c>
      <c r="H170" s="111" t="s">
        <v>80</v>
      </c>
      <c r="I170" s="114" t="s">
        <v>82</v>
      </c>
      <c r="J170" s="111" t="s">
        <v>56</v>
      </c>
      <c r="K170" s="113" t="s">
        <v>277</v>
      </c>
      <c r="L170" s="114" t="s">
        <v>57</v>
      </c>
      <c r="M170" s="115">
        <v>1</v>
      </c>
      <c r="N170" s="114" t="s">
        <v>67</v>
      </c>
      <c r="O170" s="114">
        <v>1800</v>
      </c>
      <c r="P170" s="114">
        <v>84307</v>
      </c>
      <c r="Q170" s="116">
        <f>SUM(R170:X170)</f>
        <v>9200000</v>
      </c>
      <c r="R170" s="116">
        <v>0</v>
      </c>
      <c r="S170" s="116">
        <v>0</v>
      </c>
      <c r="T170" s="116">
        <v>9200000</v>
      </c>
      <c r="U170" s="116">
        <v>0</v>
      </c>
      <c r="V170" s="116">
        <v>0</v>
      </c>
      <c r="W170" s="116">
        <v>0</v>
      </c>
      <c r="X170" s="117">
        <v>0</v>
      </c>
    </row>
    <row r="171" spans="1:32" s="53" customFormat="1" ht="33" customHeight="1" thickBot="1">
      <c r="A171" s="76"/>
      <c r="B171" s="76"/>
      <c r="D171" s="76"/>
      <c r="E171" s="83"/>
      <c r="F171" s="76"/>
      <c r="G171" s="83"/>
      <c r="H171" s="76"/>
      <c r="I171" s="87"/>
      <c r="J171" s="76"/>
      <c r="K171" s="83"/>
      <c r="L171" s="87"/>
      <c r="M171" s="92"/>
      <c r="N171" s="87"/>
      <c r="O171" s="70" t="s">
        <v>588</v>
      </c>
      <c r="P171" s="87" t="s">
        <v>254</v>
      </c>
      <c r="Q171" s="130">
        <f>SUM(Q166:Q170)</f>
        <v>33500000</v>
      </c>
      <c r="R171" s="131">
        <f t="shared" ref="R171:X171" si="17">SUM(R166:R170)</f>
        <v>0</v>
      </c>
      <c r="S171" s="131">
        <f t="shared" si="17"/>
        <v>0</v>
      </c>
      <c r="T171" s="131">
        <f>SUM(T166:T170)</f>
        <v>33500000</v>
      </c>
      <c r="U171" s="131">
        <f t="shared" si="17"/>
        <v>0</v>
      </c>
      <c r="V171" s="131">
        <f t="shared" si="17"/>
        <v>0</v>
      </c>
      <c r="W171" s="131">
        <f t="shared" si="17"/>
        <v>0</v>
      </c>
      <c r="X171" s="132">
        <f t="shared" si="17"/>
        <v>0</v>
      </c>
    </row>
    <row r="172" spans="1:32" ht="16.5" thickBot="1"/>
    <row r="173" spans="1:32" s="53" customFormat="1" ht="16.5" thickBot="1">
      <c r="A173" s="93" t="s">
        <v>580</v>
      </c>
      <c r="B173" s="94"/>
      <c r="C173" s="94"/>
      <c r="D173" s="94"/>
      <c r="E173" s="94"/>
      <c r="F173" s="94"/>
      <c r="G173" s="94"/>
      <c r="H173" s="94"/>
      <c r="I173" s="96"/>
      <c r="J173" s="94"/>
      <c r="K173" s="95"/>
      <c r="L173" s="96"/>
      <c r="M173" s="97"/>
      <c r="N173" s="96"/>
      <c r="O173" s="96"/>
      <c r="P173" s="96"/>
      <c r="Q173" s="98"/>
      <c r="R173" s="98"/>
      <c r="S173" s="98"/>
      <c r="T173" s="98"/>
      <c r="U173" s="98"/>
      <c r="V173" s="98"/>
      <c r="W173" s="98"/>
      <c r="X173" s="99"/>
    </row>
    <row r="174" spans="1:32" s="53" customFormat="1" ht="32.25" thickBot="1">
      <c r="A174" s="144" t="s">
        <v>553</v>
      </c>
      <c r="B174" s="145">
        <v>2</v>
      </c>
      <c r="C174" s="146" t="s">
        <v>11</v>
      </c>
      <c r="D174" s="145" t="s">
        <v>118</v>
      </c>
      <c r="E174" s="147" t="s">
        <v>11</v>
      </c>
      <c r="F174" s="145" t="s">
        <v>260</v>
      </c>
      <c r="G174" s="147" t="s">
        <v>276</v>
      </c>
      <c r="H174" s="145" t="s">
        <v>80</v>
      </c>
      <c r="I174" s="148" t="s">
        <v>82</v>
      </c>
      <c r="J174" s="145" t="s">
        <v>56</v>
      </c>
      <c r="K174" s="147" t="s">
        <v>347</v>
      </c>
      <c r="L174" s="148" t="s">
        <v>57</v>
      </c>
      <c r="M174" s="149">
        <v>1</v>
      </c>
      <c r="N174" s="148" t="s">
        <v>67</v>
      </c>
      <c r="O174" s="148">
        <v>1200</v>
      </c>
      <c r="P174" s="148">
        <v>84307</v>
      </c>
      <c r="Q174" s="150">
        <f>SUM(R174:X174)</f>
        <v>23000000</v>
      </c>
      <c r="R174" s="150">
        <v>0</v>
      </c>
      <c r="S174" s="150">
        <v>0</v>
      </c>
      <c r="T174" s="150">
        <v>23000000</v>
      </c>
      <c r="U174" s="150">
        <v>0</v>
      </c>
      <c r="V174" s="150">
        <v>0</v>
      </c>
      <c r="W174" s="150">
        <v>0</v>
      </c>
      <c r="X174" s="151">
        <v>0</v>
      </c>
    </row>
    <row r="175" spans="1:32" s="53" customFormat="1" ht="33" customHeight="1" thickBot="1">
      <c r="A175" s="76"/>
      <c r="B175" s="76"/>
      <c r="D175" s="76"/>
      <c r="E175" s="83"/>
      <c r="F175" s="76"/>
      <c r="G175" s="83"/>
      <c r="H175" s="76"/>
      <c r="I175" s="87"/>
      <c r="J175" s="76"/>
      <c r="K175" s="83"/>
      <c r="L175" s="87"/>
      <c r="M175" s="92"/>
      <c r="N175" s="87"/>
      <c r="O175" s="70" t="s">
        <v>590</v>
      </c>
      <c r="P175" s="87" t="s">
        <v>254</v>
      </c>
      <c r="Q175" s="130">
        <f>SUM(Q174)</f>
        <v>23000000</v>
      </c>
      <c r="R175" s="131">
        <f t="shared" ref="R175:X175" si="18">SUM(R174)</f>
        <v>0</v>
      </c>
      <c r="S175" s="131">
        <f t="shared" si="18"/>
        <v>0</v>
      </c>
      <c r="T175" s="131">
        <f t="shared" si="18"/>
        <v>23000000</v>
      </c>
      <c r="U175" s="131">
        <f t="shared" si="18"/>
        <v>0</v>
      </c>
      <c r="V175" s="131">
        <f t="shared" si="18"/>
        <v>0</v>
      </c>
      <c r="W175" s="131">
        <f t="shared" si="18"/>
        <v>0</v>
      </c>
      <c r="X175" s="132">
        <f t="shared" si="18"/>
        <v>0</v>
      </c>
    </row>
    <row r="176" spans="1:32" s="53" customFormat="1" ht="16.5" thickBot="1">
      <c r="A176" s="93" t="s">
        <v>581</v>
      </c>
      <c r="B176" s="94"/>
      <c r="C176" s="94"/>
      <c r="D176" s="94"/>
      <c r="E176" s="94"/>
      <c r="F176" s="94"/>
      <c r="G176" s="94"/>
      <c r="H176" s="94"/>
      <c r="I176" s="96"/>
      <c r="J176" s="94"/>
      <c r="K176" s="95"/>
      <c r="L176" s="96"/>
      <c r="M176" s="97"/>
      <c r="N176" s="96"/>
      <c r="O176" s="96"/>
      <c r="P176" s="96"/>
      <c r="Q176" s="98"/>
      <c r="R176" s="98"/>
      <c r="S176" s="98"/>
      <c r="T176" s="98"/>
      <c r="U176" s="98"/>
      <c r="V176" s="98"/>
      <c r="W176" s="98"/>
      <c r="X176" s="99"/>
    </row>
    <row r="177" spans="1:24" s="53" customFormat="1" ht="48" thickBot="1">
      <c r="A177" s="144" t="s">
        <v>554</v>
      </c>
      <c r="B177" s="145">
        <v>2</v>
      </c>
      <c r="C177" s="146" t="s">
        <v>1</v>
      </c>
      <c r="D177" s="145" t="s">
        <v>148</v>
      </c>
      <c r="E177" s="147" t="s">
        <v>191</v>
      </c>
      <c r="F177" s="145" t="s">
        <v>144</v>
      </c>
      <c r="G177" s="147" t="s">
        <v>276</v>
      </c>
      <c r="H177" s="145" t="s">
        <v>55</v>
      </c>
      <c r="I177" s="148" t="s">
        <v>82</v>
      </c>
      <c r="J177" s="145" t="s">
        <v>56</v>
      </c>
      <c r="K177" s="147" t="s">
        <v>281</v>
      </c>
      <c r="L177" s="148" t="s">
        <v>57</v>
      </c>
      <c r="M177" s="149">
        <v>1</v>
      </c>
      <c r="N177" s="148" t="s">
        <v>67</v>
      </c>
      <c r="O177" s="148">
        <v>5000</v>
      </c>
      <c r="P177" s="148">
        <v>43</v>
      </c>
      <c r="Q177" s="150">
        <f>SUM(R177:X177)</f>
        <v>43500000</v>
      </c>
      <c r="R177" s="150">
        <v>0</v>
      </c>
      <c r="S177" s="150">
        <v>40000000</v>
      </c>
      <c r="T177" s="150">
        <v>3500000</v>
      </c>
      <c r="U177" s="150">
        <v>0</v>
      </c>
      <c r="V177" s="150">
        <v>0</v>
      </c>
      <c r="W177" s="150">
        <v>0</v>
      </c>
      <c r="X177" s="151">
        <v>0</v>
      </c>
    </row>
    <row r="178" spans="1:24" s="53" customFormat="1" ht="33" customHeight="1" thickBot="1">
      <c r="A178" s="76"/>
      <c r="B178" s="76"/>
      <c r="D178" s="76"/>
      <c r="E178" s="83"/>
      <c r="F178" s="76"/>
      <c r="G178" s="83"/>
      <c r="H178" s="76"/>
      <c r="I178" s="87"/>
      <c r="J178" s="76"/>
      <c r="K178" s="83"/>
      <c r="L178" s="87"/>
      <c r="M178" s="92"/>
      <c r="N178" s="87"/>
      <c r="O178" s="70" t="s">
        <v>589</v>
      </c>
      <c r="P178" s="87" t="s">
        <v>254</v>
      </c>
      <c r="Q178" s="130">
        <f>SUM(Q177)</f>
        <v>43500000</v>
      </c>
      <c r="R178" s="131">
        <f t="shared" ref="R178:X178" si="19">SUM(R177)</f>
        <v>0</v>
      </c>
      <c r="S178" s="131">
        <f t="shared" si="19"/>
        <v>40000000</v>
      </c>
      <c r="T178" s="131">
        <f t="shared" si="19"/>
        <v>3500000</v>
      </c>
      <c r="U178" s="131">
        <f t="shared" si="19"/>
        <v>0</v>
      </c>
      <c r="V178" s="131">
        <f t="shared" si="19"/>
        <v>0</v>
      </c>
      <c r="W178" s="131">
        <f t="shared" si="19"/>
        <v>0</v>
      </c>
      <c r="X178" s="132">
        <f t="shared" si="19"/>
        <v>0</v>
      </c>
    </row>
    <row r="179" spans="1:24" s="53" customFormat="1" ht="33" customHeight="1" thickBot="1">
      <c r="A179" s="76"/>
      <c r="B179" s="76"/>
      <c r="D179" s="76"/>
      <c r="E179" s="83"/>
      <c r="F179" s="76"/>
      <c r="G179" s="83"/>
      <c r="H179" s="76"/>
      <c r="I179" s="87"/>
      <c r="J179" s="76"/>
      <c r="K179" s="83"/>
      <c r="L179" s="87"/>
      <c r="M179" s="92"/>
      <c r="N179" s="87"/>
      <c r="O179" s="126"/>
      <c r="P179" s="87"/>
      <c r="Q179" s="127">
        <f>Q178+Q175+Q171</f>
        <v>100000000</v>
      </c>
      <c r="R179" s="128">
        <f t="shared" ref="R179:X179" si="20">R178+R175+R171</f>
        <v>0</v>
      </c>
      <c r="S179" s="128">
        <f t="shared" si="20"/>
        <v>40000000</v>
      </c>
      <c r="T179" s="128">
        <f t="shared" si="20"/>
        <v>60000000</v>
      </c>
      <c r="U179" s="128">
        <f t="shared" si="20"/>
        <v>0</v>
      </c>
      <c r="V179" s="128">
        <f t="shared" si="20"/>
        <v>0</v>
      </c>
      <c r="W179" s="128">
        <f t="shared" si="20"/>
        <v>0</v>
      </c>
      <c r="X179" s="129">
        <f t="shared" si="20"/>
        <v>0</v>
      </c>
    </row>
    <row r="180" spans="1:24" s="53" customFormat="1" ht="33" customHeight="1" thickBot="1">
      <c r="A180" s="76"/>
      <c r="B180" s="76"/>
      <c r="D180" s="76"/>
      <c r="E180" s="83"/>
      <c r="F180" s="76"/>
      <c r="G180" s="83"/>
      <c r="H180" s="76"/>
      <c r="I180" s="87"/>
      <c r="J180" s="76"/>
      <c r="K180" s="83"/>
      <c r="L180" s="87"/>
      <c r="M180" s="92"/>
      <c r="N180" s="87"/>
      <c r="O180" s="126"/>
      <c r="P180" s="87"/>
      <c r="Q180" s="127">
        <f>Q179+Q162+Q106</f>
        <v>198765507</v>
      </c>
      <c r="R180" s="128">
        <f t="shared" ref="R180:X180" si="21">R179+R162+R106</f>
        <v>0</v>
      </c>
      <c r="S180" s="128">
        <f t="shared" si="21"/>
        <v>40000000</v>
      </c>
      <c r="T180" s="128">
        <f t="shared" si="21"/>
        <v>60000000</v>
      </c>
      <c r="U180" s="128">
        <f t="shared" si="21"/>
        <v>98765507</v>
      </c>
      <c r="V180" s="128">
        <f t="shared" si="21"/>
        <v>0</v>
      </c>
      <c r="W180" s="128">
        <f t="shared" si="21"/>
        <v>0</v>
      </c>
      <c r="X180" s="129">
        <f t="shared" si="21"/>
        <v>0</v>
      </c>
    </row>
  </sheetData>
  <mergeCells count="27">
    <mergeCell ref="M6:P6"/>
    <mergeCell ref="Q6:X6"/>
    <mergeCell ref="M7:M8"/>
    <mergeCell ref="N7:N8"/>
    <mergeCell ref="O7:O8"/>
    <mergeCell ref="P7:P8"/>
    <mergeCell ref="Q7:Q8"/>
    <mergeCell ref="R7:R8"/>
    <mergeCell ref="S7:T7"/>
    <mergeCell ref="U7:V7"/>
    <mergeCell ref="W7:W8"/>
    <mergeCell ref="J6:J8"/>
    <mergeCell ref="A1:X1"/>
    <mergeCell ref="A2:X2"/>
    <mergeCell ref="A4:X4"/>
    <mergeCell ref="A6:A8"/>
    <mergeCell ref="B6:B8"/>
    <mergeCell ref="C6:C8"/>
    <mergeCell ref="D6:D8"/>
    <mergeCell ref="E6:E8"/>
    <mergeCell ref="F6:F8"/>
    <mergeCell ref="G6:G8"/>
    <mergeCell ref="H6:H8"/>
    <mergeCell ref="I6:I8"/>
    <mergeCell ref="X7:X8"/>
    <mergeCell ref="K6:K8"/>
    <mergeCell ref="L6:L8"/>
  </mergeCells>
  <pageMargins left="0.7" right="0.7" top="0.75" bottom="0.75" header="0.3" footer="0.3"/>
  <pageSetup paperSize="512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PORTADA</vt:lpstr>
      <vt:lpstr>RESUMEN</vt:lpstr>
      <vt:lpstr>POA 2018</vt:lpstr>
      <vt:lpstr>RESUMEN!Área_de_impresión</vt:lpstr>
      <vt:lpstr>RESUMEN!Títulos_a_imprimir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Jairo</dc:creator>
  <cp:lastModifiedBy>Windows User</cp:lastModifiedBy>
  <cp:lastPrinted>2017-12-20T18:53:12Z</cp:lastPrinted>
  <dcterms:created xsi:type="dcterms:W3CDTF">2016-09-14T15:55:40Z</dcterms:created>
  <dcterms:modified xsi:type="dcterms:W3CDTF">2017-12-22T16:15:25Z</dcterms:modified>
</cp:coreProperties>
</file>