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0" windowWidth="14040" windowHeight="7968" firstSheet="29" activeTab="38"/>
  </bookViews>
  <sheets>
    <sheet name="369" sheetId="9" r:id="rId1"/>
    <sheet name="1674" sheetId="24" r:id="rId2"/>
    <sheet name="1736" sheetId="32" r:id="rId3"/>
    <sheet name="1778" sheetId="31" r:id="rId4"/>
    <sheet name="1845" sheetId="11" r:id="rId5"/>
    <sheet name="1217" sheetId="12" r:id="rId6"/>
    <sheet name="1221" sheetId="25" r:id="rId7"/>
    <sheet name="1223" sheetId="38" r:id="rId8"/>
    <sheet name="1226" sheetId="13" r:id="rId9"/>
    <sheet name="1229" sheetId="29" r:id="rId10"/>
    <sheet name="1232" sheetId="33" r:id="rId11"/>
    <sheet name="1248" sheetId="14" r:id="rId12"/>
    <sheet name="1252" sheetId="15" r:id="rId13"/>
    <sheet name="1253" sheetId="16" r:id="rId14"/>
    <sheet name="1260" sheetId="17" r:id="rId15"/>
    <sheet name="1264" sheetId="18" r:id="rId16"/>
    <sheet name="1269" sheetId="19" r:id="rId17"/>
    <sheet name="1285" sheetId="22" r:id="rId18"/>
    <sheet name="1400" sheetId="28" r:id="rId19"/>
    <sheet name="1601" sheetId="10" r:id="rId20"/>
    <sheet name="1607" sheetId="41" r:id="rId21"/>
    <sheet name="1608" sheetId="30" r:id="rId22"/>
    <sheet name="1609" sheetId="39" r:id="rId23"/>
    <sheet name="1620" sheetId="42" r:id="rId24"/>
    <sheet name="1623" sheetId="23" r:id="rId25"/>
    <sheet name="1625" sheetId="34" r:id="rId26"/>
    <sheet name="1629" sheetId="36" r:id="rId27"/>
    <sheet name="1630" sheetId="37" r:id="rId28"/>
    <sheet name="1631" sheetId="35" r:id="rId29"/>
    <sheet name="1632" sheetId="43" r:id="rId30"/>
    <sheet name="1671" sheetId="40" r:id="rId31"/>
    <sheet name="1205" sheetId="5" r:id="rId32"/>
    <sheet name="1201" sheetId="27" r:id="rId33"/>
    <sheet name="1203" sheetId="44" r:id="rId34"/>
    <sheet name="1216" sheetId="45" r:id="rId35"/>
    <sheet name="1768" sheetId="46" r:id="rId36"/>
    <sheet name="1838" sheetId="47" r:id="rId37"/>
    <sheet name="1839" sheetId="48" r:id="rId38"/>
    <sheet name="1854" sheetId="49" r:id="rId39"/>
  </sheets>
  <definedNames>
    <definedName name="_xlnm.Print_Area" localSheetId="31">'1205'!$A$1:$N$45</definedName>
    <definedName name="_xlnm.Print_Titles" localSheetId="31">'1205'!$1:$16</definedName>
  </definedNames>
  <calcPr calcId="145621"/>
</workbook>
</file>

<file path=xl/calcChain.xml><?xml version="1.0" encoding="utf-8"?>
<calcChain xmlns="http://schemas.openxmlformats.org/spreadsheetml/2006/main">
  <c r="L151" i="49" l="1"/>
  <c r="M151" i="49" s="1"/>
  <c r="L150" i="49"/>
  <c r="L149" i="49"/>
  <c r="M149" i="49" s="1"/>
  <c r="L148" i="49"/>
  <c r="L147" i="49"/>
  <c r="M147" i="49" s="1"/>
  <c r="L146" i="49"/>
  <c r="M145" i="49"/>
  <c r="L145" i="49"/>
  <c r="N145" i="49" s="1"/>
  <c r="L144" i="49"/>
  <c r="M143" i="49"/>
  <c r="L143" i="49"/>
  <c r="N143" i="49" s="1"/>
  <c r="L142" i="49"/>
  <c r="M141" i="49"/>
  <c r="L141" i="49"/>
  <c r="N141" i="49" s="1"/>
  <c r="L140" i="49"/>
  <c r="M139" i="49"/>
  <c r="L139" i="49"/>
  <c r="N139" i="49" s="1"/>
  <c r="L138" i="49"/>
  <c r="M137" i="49"/>
  <c r="L137" i="49"/>
  <c r="N137" i="49" s="1"/>
  <c r="L136" i="49"/>
  <c r="M135" i="49"/>
  <c r="L135" i="49"/>
  <c r="N135" i="49" s="1"/>
  <c r="L134" i="49"/>
  <c r="M133" i="49"/>
  <c r="L133" i="49"/>
  <c r="N133" i="49" s="1"/>
  <c r="L132" i="49"/>
  <c r="M131" i="49"/>
  <c r="L131" i="49"/>
  <c r="N131" i="49" s="1"/>
  <c r="L130" i="49"/>
  <c r="M129" i="49"/>
  <c r="L129" i="49"/>
  <c r="N129" i="49" s="1"/>
  <c r="L128" i="49"/>
  <c r="M127" i="49"/>
  <c r="L127" i="49"/>
  <c r="N127" i="49" s="1"/>
  <c r="L126" i="49"/>
  <c r="M125" i="49"/>
  <c r="L125" i="49"/>
  <c r="N125" i="49" s="1"/>
  <c r="L124" i="49"/>
  <c r="M123" i="49"/>
  <c r="L123" i="49"/>
  <c r="N123" i="49" s="1"/>
  <c r="L122" i="49"/>
  <c r="M121" i="49"/>
  <c r="L121" i="49"/>
  <c r="N121" i="49" s="1"/>
  <c r="L120" i="49"/>
  <c r="M119" i="49"/>
  <c r="L119" i="49"/>
  <c r="N119" i="49" s="1"/>
  <c r="L118" i="49"/>
  <c r="M117" i="49"/>
  <c r="L117" i="49"/>
  <c r="N117" i="49" s="1"/>
  <c r="L116" i="49"/>
  <c r="M115" i="49"/>
  <c r="L115" i="49"/>
  <c r="N115" i="49" s="1"/>
  <c r="L114" i="49"/>
  <c r="M113" i="49"/>
  <c r="L113" i="49"/>
  <c r="N113" i="49" s="1"/>
  <c r="L112" i="49"/>
  <c r="M111" i="49"/>
  <c r="L111" i="49"/>
  <c r="N111" i="49" s="1"/>
  <c r="L110" i="49"/>
  <c r="M109" i="49"/>
  <c r="L109" i="49"/>
  <c r="N109" i="49" s="1"/>
  <c r="L108" i="49"/>
  <c r="M107" i="49"/>
  <c r="L107" i="49"/>
  <c r="N107" i="49" s="1"/>
  <c r="L106" i="49"/>
  <c r="M105" i="49"/>
  <c r="L105" i="49"/>
  <c r="N105" i="49" s="1"/>
  <c r="L104" i="49"/>
  <c r="M103" i="49"/>
  <c r="L103" i="49"/>
  <c r="N103" i="49" s="1"/>
  <c r="L102" i="49"/>
  <c r="M101" i="49"/>
  <c r="L101" i="49"/>
  <c r="N101" i="49" s="1"/>
  <c r="L100" i="49"/>
  <c r="M99" i="49"/>
  <c r="L99" i="49"/>
  <c r="N99" i="49" s="1"/>
  <c r="L98" i="49"/>
  <c r="M97" i="49"/>
  <c r="L97" i="49"/>
  <c r="N97" i="49" s="1"/>
  <c r="L96" i="49"/>
  <c r="M95" i="49"/>
  <c r="L95" i="49"/>
  <c r="N95" i="49" s="1"/>
  <c r="L94" i="49"/>
  <c r="M93" i="49"/>
  <c r="L93" i="49"/>
  <c r="N93" i="49" s="1"/>
  <c r="L92" i="49"/>
  <c r="M91" i="49"/>
  <c r="L91" i="49"/>
  <c r="N91" i="49" s="1"/>
  <c r="L90" i="49"/>
  <c r="M89" i="49"/>
  <c r="L89" i="49"/>
  <c r="N89" i="49" s="1"/>
  <c r="L83" i="49"/>
  <c r="M82" i="49"/>
  <c r="L82" i="49"/>
  <c r="N82" i="49" s="1"/>
  <c r="L81" i="49"/>
  <c r="M80" i="49"/>
  <c r="L80" i="49"/>
  <c r="N80" i="49" s="1"/>
  <c r="L79" i="49"/>
  <c r="M78" i="49"/>
  <c r="L78" i="49"/>
  <c r="N78" i="49" s="1"/>
  <c r="L77" i="49"/>
  <c r="M76" i="49"/>
  <c r="L76" i="49"/>
  <c r="N76" i="49" s="1"/>
  <c r="L75" i="49"/>
  <c r="M74" i="49"/>
  <c r="L74" i="49"/>
  <c r="N74" i="49" s="1"/>
  <c r="L73" i="49"/>
  <c r="M72" i="49"/>
  <c r="L72" i="49"/>
  <c r="N72" i="49" s="1"/>
  <c r="L71" i="49"/>
  <c r="M71" i="49" s="1"/>
  <c r="M70" i="49"/>
  <c r="L70" i="49"/>
  <c r="N70" i="49" s="1"/>
  <c r="L69" i="49"/>
  <c r="M69" i="49" s="1"/>
  <c r="M68" i="49"/>
  <c r="L68" i="49"/>
  <c r="N68" i="49" s="1"/>
  <c r="L67" i="49"/>
  <c r="M67" i="49" s="1"/>
  <c r="M66" i="49"/>
  <c r="L66" i="49"/>
  <c r="N66" i="49" s="1"/>
  <c r="L65" i="49"/>
  <c r="M65" i="49" s="1"/>
  <c r="M64" i="49"/>
  <c r="L64" i="49"/>
  <c r="N64" i="49" s="1"/>
  <c r="L63" i="49"/>
  <c r="M63" i="49" s="1"/>
  <c r="L62" i="49"/>
  <c r="M61" i="49"/>
  <c r="L61" i="49"/>
  <c r="N61" i="49" s="1"/>
  <c r="L60" i="49"/>
  <c r="M60" i="49" s="1"/>
  <c r="M59" i="49"/>
  <c r="L59" i="49"/>
  <c r="N59" i="49" s="1"/>
  <c r="L58" i="49"/>
  <c r="M58" i="49" s="1"/>
  <c r="M57" i="49"/>
  <c r="L57" i="49"/>
  <c r="N57" i="49" s="1"/>
  <c r="L56" i="49"/>
  <c r="M56" i="49" s="1"/>
  <c r="M55" i="49"/>
  <c r="L55" i="49"/>
  <c r="N55" i="49" s="1"/>
  <c r="L54" i="49"/>
  <c r="M54" i="49" s="1"/>
  <c r="M53" i="49"/>
  <c r="L53" i="49"/>
  <c r="N53" i="49" s="1"/>
  <c r="L52" i="49"/>
  <c r="M52" i="49" s="1"/>
  <c r="M51" i="49"/>
  <c r="L51" i="49"/>
  <c r="N51" i="49" s="1"/>
  <c r="L50" i="49"/>
  <c r="M50" i="49" s="1"/>
  <c r="M49" i="49"/>
  <c r="L49" i="49"/>
  <c r="N49" i="49" s="1"/>
  <c r="L48" i="49"/>
  <c r="M48" i="49" s="1"/>
  <c r="M47" i="49"/>
  <c r="L47" i="49"/>
  <c r="N47" i="49" s="1"/>
  <c r="L46" i="49"/>
  <c r="M46" i="49" s="1"/>
  <c r="M45" i="49"/>
  <c r="L45" i="49"/>
  <c r="N45" i="49" s="1"/>
  <c r="L44" i="49"/>
  <c r="M44" i="49" s="1"/>
  <c r="M43" i="49"/>
  <c r="L43" i="49"/>
  <c r="N43" i="49" s="1"/>
  <c r="L42" i="49"/>
  <c r="M42" i="49" s="1"/>
  <c r="M41" i="49"/>
  <c r="L41" i="49"/>
  <c r="N41" i="49" s="1"/>
  <c r="L40" i="49"/>
  <c r="M40" i="49" s="1"/>
  <c r="M39" i="49"/>
  <c r="L39" i="49"/>
  <c r="N39" i="49" s="1"/>
  <c r="L38" i="49"/>
  <c r="M38" i="49" s="1"/>
  <c r="M37" i="49"/>
  <c r="L37" i="49"/>
  <c r="N37" i="49" s="1"/>
  <c r="L36" i="49"/>
  <c r="M36" i="49" s="1"/>
  <c r="M35" i="49"/>
  <c r="L35" i="49"/>
  <c r="N35" i="49" s="1"/>
  <c r="L34" i="49"/>
  <c r="M34" i="49" s="1"/>
  <c r="M33" i="49"/>
  <c r="L33" i="49"/>
  <c r="N33" i="49" s="1"/>
  <c r="L32" i="49"/>
  <c r="M32" i="49" s="1"/>
  <c r="M31" i="49"/>
  <c r="L31" i="49"/>
  <c r="N31" i="49" s="1"/>
  <c r="L30" i="49"/>
  <c r="M30" i="49" s="1"/>
  <c r="M29" i="49"/>
  <c r="L29" i="49"/>
  <c r="N29" i="49" s="1"/>
  <c r="L28" i="49"/>
  <c r="M28" i="49" s="1"/>
  <c r="M27" i="49"/>
  <c r="L27" i="49"/>
  <c r="N27" i="49" s="1"/>
  <c r="L26" i="49"/>
  <c r="M26" i="49" s="1"/>
  <c r="M25" i="49"/>
  <c r="L25" i="49"/>
  <c r="N25" i="49" s="1"/>
  <c r="L24" i="49"/>
  <c r="M24" i="49" s="1"/>
  <c r="M23" i="49"/>
  <c r="L23" i="49"/>
  <c r="N23" i="49" s="1"/>
  <c r="L22" i="49"/>
  <c r="M22" i="49" s="1"/>
  <c r="M21" i="49"/>
  <c r="L21" i="49"/>
  <c r="N21" i="49" s="1"/>
  <c r="L20" i="49"/>
  <c r="M20" i="49" s="1"/>
  <c r="M19" i="49"/>
  <c r="L19" i="49"/>
  <c r="N19" i="49" s="1"/>
  <c r="L18" i="49"/>
  <c r="M18" i="49" s="1"/>
  <c r="M17" i="49"/>
  <c r="L17" i="49"/>
  <c r="N17" i="49" s="1"/>
  <c r="N32" i="49" l="1"/>
  <c r="N34" i="49"/>
  <c r="N36" i="49"/>
  <c r="N38" i="49"/>
  <c r="N40" i="49"/>
  <c r="N42" i="49"/>
  <c r="N44" i="49"/>
  <c r="N46" i="49"/>
  <c r="N48" i="49"/>
  <c r="N50" i="49"/>
  <c r="N52" i="49"/>
  <c r="N54" i="49"/>
  <c r="N56" i="49"/>
  <c r="N58" i="49"/>
  <c r="N60" i="49"/>
  <c r="N18" i="49"/>
  <c r="N20" i="49"/>
  <c r="N22" i="49"/>
  <c r="N24" i="49"/>
  <c r="N26" i="49"/>
  <c r="N28" i="49"/>
  <c r="N30" i="49"/>
  <c r="M62" i="49"/>
  <c r="N62" i="49" s="1"/>
  <c r="N63" i="49"/>
  <c r="N65" i="49"/>
  <c r="N67" i="49"/>
  <c r="N69" i="49"/>
  <c r="N71" i="49"/>
  <c r="M73" i="49"/>
  <c r="N73" i="49" s="1"/>
  <c r="M75" i="49"/>
  <c r="N75" i="49" s="1"/>
  <c r="M77" i="49"/>
  <c r="N77" i="49" s="1"/>
  <c r="M79" i="49"/>
  <c r="N79" i="49" s="1"/>
  <c r="M81" i="49"/>
  <c r="N81" i="49" s="1"/>
  <c r="M83" i="49"/>
  <c r="N83" i="49" s="1"/>
  <c r="M90" i="49"/>
  <c r="N90" i="49" s="1"/>
  <c r="M92" i="49"/>
  <c r="N92" i="49" s="1"/>
  <c r="M94" i="49"/>
  <c r="N94" i="49" s="1"/>
  <c r="M96" i="49"/>
  <c r="N96" i="49" s="1"/>
  <c r="M98" i="49"/>
  <c r="N98" i="49" s="1"/>
  <c r="M100" i="49"/>
  <c r="N100" i="49" s="1"/>
  <c r="M102" i="49"/>
  <c r="N102" i="49" s="1"/>
  <c r="M104" i="49"/>
  <c r="N104" i="49" s="1"/>
  <c r="M106" i="49"/>
  <c r="N106" i="49" s="1"/>
  <c r="M108" i="49"/>
  <c r="N108" i="49" s="1"/>
  <c r="M110" i="49"/>
  <c r="N110" i="49" s="1"/>
  <c r="M112" i="49"/>
  <c r="N112" i="49" s="1"/>
  <c r="M114" i="49"/>
  <c r="N114" i="49" s="1"/>
  <c r="M116" i="49"/>
  <c r="N116" i="49" s="1"/>
  <c r="M118" i="49"/>
  <c r="N118" i="49" s="1"/>
  <c r="M120" i="49"/>
  <c r="N120" i="49" s="1"/>
  <c r="M122" i="49"/>
  <c r="N122" i="49" s="1"/>
  <c r="M124" i="49"/>
  <c r="N124" i="49" s="1"/>
  <c r="M126" i="49"/>
  <c r="N126" i="49" s="1"/>
  <c r="M128" i="49"/>
  <c r="N128" i="49" s="1"/>
  <c r="M130" i="49"/>
  <c r="N130" i="49" s="1"/>
  <c r="M132" i="49"/>
  <c r="N132" i="49" s="1"/>
  <c r="M134" i="49"/>
  <c r="N134" i="49" s="1"/>
  <c r="M136" i="49"/>
  <c r="N136" i="49" s="1"/>
  <c r="M138" i="49"/>
  <c r="N138" i="49" s="1"/>
  <c r="M140" i="49"/>
  <c r="N140" i="49" s="1"/>
  <c r="M142" i="49"/>
  <c r="N142" i="49" s="1"/>
  <c r="M144" i="49"/>
  <c r="N144" i="49" s="1"/>
  <c r="M146" i="49"/>
  <c r="N146" i="49" s="1"/>
  <c r="N147" i="49"/>
  <c r="M148" i="49"/>
  <c r="N148" i="49" s="1"/>
  <c r="N149" i="49"/>
  <c r="M150" i="49"/>
  <c r="N150" i="49" s="1"/>
  <c r="N151" i="49"/>
  <c r="L134" i="48"/>
  <c r="M134" i="48" s="1"/>
  <c r="M133" i="48"/>
  <c r="L133" i="48"/>
  <c r="N133" i="48" s="1"/>
  <c r="L132" i="48"/>
  <c r="M132" i="48" s="1"/>
  <c r="M131" i="48"/>
  <c r="L131" i="48"/>
  <c r="N131" i="48" s="1"/>
  <c r="L130" i="48"/>
  <c r="M130" i="48" s="1"/>
  <c r="M129" i="48"/>
  <c r="L129" i="48"/>
  <c r="N129" i="48" s="1"/>
  <c r="L128" i="48"/>
  <c r="M128" i="48" s="1"/>
  <c r="M127" i="48"/>
  <c r="L127" i="48"/>
  <c r="N127" i="48" s="1"/>
  <c r="L126" i="48"/>
  <c r="M126" i="48" s="1"/>
  <c r="M125" i="48"/>
  <c r="L125" i="48"/>
  <c r="N125" i="48" s="1"/>
  <c r="L124" i="48"/>
  <c r="M124" i="48" s="1"/>
  <c r="L123" i="48"/>
  <c r="M123" i="48" s="1"/>
  <c r="L122" i="48"/>
  <c r="M122" i="48" s="1"/>
  <c r="M121" i="48"/>
  <c r="L121" i="48"/>
  <c r="N121" i="48" s="1"/>
  <c r="L120" i="48"/>
  <c r="M120" i="48" s="1"/>
  <c r="M119" i="48"/>
  <c r="L119" i="48"/>
  <c r="N119" i="48" s="1"/>
  <c r="L118" i="48"/>
  <c r="M118" i="48" s="1"/>
  <c r="M117" i="48"/>
  <c r="L117" i="48"/>
  <c r="N117" i="48" s="1"/>
  <c r="L116" i="48"/>
  <c r="M116" i="48" s="1"/>
  <c r="M115" i="48"/>
  <c r="L115" i="48"/>
  <c r="N115" i="48" s="1"/>
  <c r="L114" i="48"/>
  <c r="M114" i="48" s="1"/>
  <c r="M113" i="48"/>
  <c r="L113" i="48"/>
  <c r="N113" i="48" s="1"/>
  <c r="L112" i="48"/>
  <c r="M112" i="48" s="1"/>
  <c r="M111" i="48"/>
  <c r="L111" i="48"/>
  <c r="N111" i="48" s="1"/>
  <c r="L110" i="48"/>
  <c r="M110" i="48" s="1"/>
  <c r="M109" i="48"/>
  <c r="L109" i="48"/>
  <c r="N109" i="48" s="1"/>
  <c r="L108" i="48"/>
  <c r="M108" i="48" s="1"/>
  <c r="M107" i="48"/>
  <c r="L107" i="48"/>
  <c r="N107" i="48" s="1"/>
  <c r="L106" i="48"/>
  <c r="M106" i="48" s="1"/>
  <c r="M105" i="48"/>
  <c r="L105" i="48"/>
  <c r="N105" i="48" s="1"/>
  <c r="L104" i="48"/>
  <c r="M104" i="48" s="1"/>
  <c r="M103" i="48"/>
  <c r="L103" i="48"/>
  <c r="N103" i="48" s="1"/>
  <c r="M102" i="48"/>
  <c r="L102" i="48"/>
  <c r="M101" i="48"/>
  <c r="L101" i="48"/>
  <c r="L100" i="48"/>
  <c r="M100" i="48" s="1"/>
  <c r="M99" i="48"/>
  <c r="L99" i="48"/>
  <c r="N99" i="48" s="1"/>
  <c r="L98" i="48"/>
  <c r="M98" i="48" s="1"/>
  <c r="M97" i="48"/>
  <c r="L97" i="48"/>
  <c r="N97" i="48" s="1"/>
  <c r="L96" i="48"/>
  <c r="M96" i="48" s="1"/>
  <c r="M95" i="48"/>
  <c r="L95" i="48"/>
  <c r="N95" i="48" s="1"/>
  <c r="L94" i="48"/>
  <c r="M94" i="48" s="1"/>
  <c r="M93" i="48"/>
  <c r="L93" i="48"/>
  <c r="N93" i="48" s="1"/>
  <c r="L92" i="48"/>
  <c r="M92" i="48" s="1"/>
  <c r="M91" i="48"/>
  <c r="L91" i="48"/>
  <c r="N91" i="48" s="1"/>
  <c r="L90" i="48"/>
  <c r="M90" i="48" s="1"/>
  <c r="M89" i="48"/>
  <c r="L89" i="48"/>
  <c r="N89" i="48" s="1"/>
  <c r="L88" i="48"/>
  <c r="M88" i="48" s="1"/>
  <c r="M87" i="48"/>
  <c r="L87" i="48"/>
  <c r="N87" i="48" s="1"/>
  <c r="L86" i="48"/>
  <c r="M86" i="48" s="1"/>
  <c r="M85" i="48"/>
  <c r="L85" i="48"/>
  <c r="N85" i="48" s="1"/>
  <c r="L84" i="48"/>
  <c r="M84" i="48" s="1"/>
  <c r="M83" i="48"/>
  <c r="L83" i="48"/>
  <c r="N83" i="48" s="1"/>
  <c r="L82" i="48"/>
  <c r="M82" i="48" s="1"/>
  <c r="M81" i="48"/>
  <c r="L81" i="48"/>
  <c r="N81" i="48" s="1"/>
  <c r="L80" i="48"/>
  <c r="M80" i="48" s="1"/>
  <c r="M79" i="48"/>
  <c r="L79" i="48"/>
  <c r="N79" i="48" s="1"/>
  <c r="L78" i="48"/>
  <c r="M78" i="48" s="1"/>
  <c r="M77" i="48"/>
  <c r="L77" i="48"/>
  <c r="N77" i="48" s="1"/>
  <c r="L76" i="48"/>
  <c r="M76" i="48" s="1"/>
  <c r="M75" i="48"/>
  <c r="L75" i="48"/>
  <c r="N75" i="48" s="1"/>
  <c r="L74" i="48"/>
  <c r="M74" i="48" s="1"/>
  <c r="M73" i="48"/>
  <c r="L73" i="48"/>
  <c r="N73" i="48" s="1"/>
  <c r="M72" i="48"/>
  <c r="L72" i="48"/>
  <c r="M71" i="48"/>
  <c r="L71" i="48"/>
  <c r="M70" i="48"/>
  <c r="L70" i="48"/>
  <c r="M69" i="48"/>
  <c r="L69" i="48"/>
  <c r="M68" i="48"/>
  <c r="L68" i="48"/>
  <c r="N67" i="48"/>
  <c r="L67" i="48"/>
  <c r="M67" i="48" s="1"/>
  <c r="M66" i="48"/>
  <c r="L66" i="48"/>
  <c r="N65" i="48"/>
  <c r="L65" i="48"/>
  <c r="M65" i="48" s="1"/>
  <c r="M64" i="48"/>
  <c r="L64" i="48"/>
  <c r="N63" i="48"/>
  <c r="L63" i="48"/>
  <c r="M63" i="48" s="1"/>
  <c r="M62" i="48"/>
  <c r="L62" i="48"/>
  <c r="N61" i="48"/>
  <c r="L61" i="48"/>
  <c r="M61" i="48" s="1"/>
  <c r="M60" i="48"/>
  <c r="L60" i="48"/>
  <c r="N59" i="48"/>
  <c r="L59" i="48"/>
  <c r="M59" i="48" s="1"/>
  <c r="M58" i="48"/>
  <c r="L58" i="48"/>
  <c r="L57" i="48"/>
  <c r="M57" i="48" s="1"/>
  <c r="N57" i="48" s="1"/>
  <c r="M56" i="48"/>
  <c r="L56" i="48"/>
  <c r="L55" i="48"/>
  <c r="M55" i="48" s="1"/>
  <c r="N55" i="48" s="1"/>
  <c r="M54" i="48"/>
  <c r="L54" i="48"/>
  <c r="L53" i="48"/>
  <c r="M53" i="48" s="1"/>
  <c r="M52" i="48"/>
  <c r="L52" i="48"/>
  <c r="N52" i="48" s="1"/>
  <c r="L51" i="48"/>
  <c r="M51" i="48" s="1"/>
  <c r="M50" i="48"/>
  <c r="L50" i="48"/>
  <c r="N50" i="48" s="1"/>
  <c r="L49" i="48"/>
  <c r="M49" i="48" s="1"/>
  <c r="M48" i="48"/>
  <c r="L48" i="48"/>
  <c r="N48" i="48" s="1"/>
  <c r="L47" i="48"/>
  <c r="M47" i="48" s="1"/>
  <c r="M46" i="48"/>
  <c r="L46" i="48"/>
  <c r="N46" i="48" s="1"/>
  <c r="L45" i="48"/>
  <c r="M45" i="48" s="1"/>
  <c r="L44" i="48"/>
  <c r="M44" i="48" s="1"/>
  <c r="M43" i="48"/>
  <c r="L43" i="48"/>
  <c r="N43" i="48" s="1"/>
  <c r="L42" i="48"/>
  <c r="M41" i="48"/>
  <c r="L41" i="48"/>
  <c r="N41" i="48" s="1"/>
  <c r="L40" i="48"/>
  <c r="M39" i="48"/>
  <c r="L39" i="48"/>
  <c r="N39" i="48" s="1"/>
  <c r="L38" i="48"/>
  <c r="M37" i="48"/>
  <c r="L37" i="48"/>
  <c r="N37" i="48" s="1"/>
  <c r="L36" i="48"/>
  <c r="M35" i="48"/>
  <c r="L35" i="48"/>
  <c r="N35" i="48" s="1"/>
  <c r="L34" i="48"/>
  <c r="M33" i="48"/>
  <c r="L33" i="48"/>
  <c r="N33" i="48" s="1"/>
  <c r="L32" i="48"/>
  <c r="M31" i="48"/>
  <c r="L31" i="48"/>
  <c r="N31" i="48" s="1"/>
  <c r="L30" i="48"/>
  <c r="M29" i="48"/>
  <c r="L29" i="48"/>
  <c r="N29" i="48" s="1"/>
  <c r="L28" i="48"/>
  <c r="M27" i="48"/>
  <c r="L27" i="48"/>
  <c r="N27" i="48" s="1"/>
  <c r="L26" i="48"/>
  <c r="M25" i="48"/>
  <c r="L25" i="48"/>
  <c r="N25" i="48" s="1"/>
  <c r="L24" i="48"/>
  <c r="M23" i="48"/>
  <c r="L23" i="48"/>
  <c r="N23" i="48" s="1"/>
  <c r="L22" i="48"/>
  <c r="M21" i="48"/>
  <c r="L21" i="48"/>
  <c r="N21" i="48" s="1"/>
  <c r="L20" i="48"/>
  <c r="M19" i="48"/>
  <c r="L19" i="48"/>
  <c r="N19" i="48" s="1"/>
  <c r="L18" i="48"/>
  <c r="M17" i="48"/>
  <c r="L17" i="48"/>
  <c r="N17" i="48" s="1"/>
  <c r="L179" i="47"/>
  <c r="M179" i="47" s="1"/>
  <c r="L178" i="47"/>
  <c r="M177" i="47"/>
  <c r="L177" i="47"/>
  <c r="N177" i="47" s="1"/>
  <c r="L176" i="47"/>
  <c r="M175" i="47"/>
  <c r="L175" i="47"/>
  <c r="N175" i="47" s="1"/>
  <c r="L174" i="47"/>
  <c r="M173" i="47"/>
  <c r="L173" i="47"/>
  <c r="N173" i="47" s="1"/>
  <c r="L172" i="47"/>
  <c r="M171" i="47"/>
  <c r="L171" i="47"/>
  <c r="N171" i="47" s="1"/>
  <c r="L170" i="47"/>
  <c r="M169" i="47"/>
  <c r="L169" i="47"/>
  <c r="N169" i="47" s="1"/>
  <c r="L168" i="47"/>
  <c r="M167" i="47"/>
  <c r="L167" i="47"/>
  <c r="N167" i="47" s="1"/>
  <c r="L166" i="47"/>
  <c r="M165" i="47"/>
  <c r="L165" i="47"/>
  <c r="N165" i="47" s="1"/>
  <c r="L164" i="47"/>
  <c r="M163" i="47"/>
  <c r="L163" i="47"/>
  <c r="N163" i="47" s="1"/>
  <c r="L162" i="47"/>
  <c r="M161" i="47"/>
  <c r="L161" i="47"/>
  <c r="N161" i="47" s="1"/>
  <c r="L160" i="47"/>
  <c r="M159" i="47"/>
  <c r="L159" i="47"/>
  <c r="N159" i="47" s="1"/>
  <c r="L158" i="47"/>
  <c r="M157" i="47"/>
  <c r="L157" i="47"/>
  <c r="N157" i="47" s="1"/>
  <c r="L156" i="47"/>
  <c r="M155" i="47"/>
  <c r="L155" i="47"/>
  <c r="N155" i="47" s="1"/>
  <c r="L154" i="47"/>
  <c r="M153" i="47"/>
  <c r="L153" i="47"/>
  <c r="N153" i="47" s="1"/>
  <c r="L152" i="47"/>
  <c r="M151" i="47"/>
  <c r="L151" i="47"/>
  <c r="N151" i="47" s="1"/>
  <c r="L150" i="47"/>
  <c r="M149" i="47"/>
  <c r="L149" i="47"/>
  <c r="N149" i="47" s="1"/>
  <c r="L148" i="47"/>
  <c r="M147" i="47"/>
  <c r="L147" i="47"/>
  <c r="N147" i="47" s="1"/>
  <c r="L146" i="47"/>
  <c r="M145" i="47"/>
  <c r="L145" i="47"/>
  <c r="N145" i="47" s="1"/>
  <c r="L144" i="47"/>
  <c r="M143" i="47"/>
  <c r="L143" i="47"/>
  <c r="N143" i="47" s="1"/>
  <c r="L142" i="47"/>
  <c r="M141" i="47"/>
  <c r="L141" i="47"/>
  <c r="N141" i="47" s="1"/>
  <c r="L140" i="47"/>
  <c r="M139" i="47"/>
  <c r="L139" i="47"/>
  <c r="N139" i="47" s="1"/>
  <c r="L138" i="47"/>
  <c r="M137" i="47"/>
  <c r="L137" i="47"/>
  <c r="N137" i="47" s="1"/>
  <c r="L136" i="47"/>
  <c r="M135" i="47"/>
  <c r="L135" i="47"/>
  <c r="N135" i="47" s="1"/>
  <c r="L134" i="47"/>
  <c r="M133" i="47"/>
  <c r="L133" i="47"/>
  <c r="N133" i="47" s="1"/>
  <c r="L132" i="47"/>
  <c r="M131" i="47"/>
  <c r="L131" i="47"/>
  <c r="N131" i="47" s="1"/>
  <c r="L130" i="47"/>
  <c r="M129" i="47"/>
  <c r="L129" i="47"/>
  <c r="N129" i="47" s="1"/>
  <c r="L128" i="47"/>
  <c r="M127" i="47"/>
  <c r="L127" i="47"/>
  <c r="N127" i="47" s="1"/>
  <c r="L126" i="47"/>
  <c r="M125" i="47"/>
  <c r="L125" i="47"/>
  <c r="N125" i="47" s="1"/>
  <c r="L124" i="47"/>
  <c r="M123" i="47"/>
  <c r="L123" i="47"/>
  <c r="N123" i="47" s="1"/>
  <c r="L122" i="47"/>
  <c r="M121" i="47"/>
  <c r="L121" i="47"/>
  <c r="N121" i="47" s="1"/>
  <c r="L120" i="47"/>
  <c r="M119" i="47"/>
  <c r="L119" i="47"/>
  <c r="N119" i="47" s="1"/>
  <c r="L118" i="47"/>
  <c r="M117" i="47"/>
  <c r="L117" i="47"/>
  <c r="N117" i="47" s="1"/>
  <c r="L116" i="47"/>
  <c r="M115" i="47"/>
  <c r="L115" i="47"/>
  <c r="N115" i="47" s="1"/>
  <c r="L114" i="47"/>
  <c r="M113" i="47"/>
  <c r="L113" i="47"/>
  <c r="N113" i="47" s="1"/>
  <c r="L112" i="47"/>
  <c r="M111" i="47"/>
  <c r="L111" i="47"/>
  <c r="N111" i="47" s="1"/>
  <c r="L110" i="47"/>
  <c r="M109" i="47"/>
  <c r="L109" i="47"/>
  <c r="N109" i="47" s="1"/>
  <c r="L108" i="47"/>
  <c r="M107" i="47"/>
  <c r="L107" i="47"/>
  <c r="N107" i="47" s="1"/>
  <c r="L106" i="47"/>
  <c r="M105" i="47"/>
  <c r="L105" i="47"/>
  <c r="N105" i="47" s="1"/>
  <c r="L104" i="47"/>
  <c r="M103" i="47"/>
  <c r="L103" i="47"/>
  <c r="L102" i="47"/>
  <c r="M102" i="47" s="1"/>
  <c r="N102" i="47" s="1"/>
  <c r="M101" i="47"/>
  <c r="L101" i="47"/>
  <c r="L100" i="47"/>
  <c r="M100" i="47" s="1"/>
  <c r="M99" i="47"/>
  <c r="L99" i="47"/>
  <c r="N99" i="47" s="1"/>
  <c r="L98" i="47"/>
  <c r="M98" i="47" s="1"/>
  <c r="M97" i="47"/>
  <c r="L97" i="47"/>
  <c r="N97" i="47" s="1"/>
  <c r="L96" i="47"/>
  <c r="M96" i="47" s="1"/>
  <c r="L95" i="47"/>
  <c r="M95" i="47" s="1"/>
  <c r="M94" i="47"/>
  <c r="L94" i="47"/>
  <c r="N94" i="47" s="1"/>
  <c r="L93" i="47"/>
  <c r="M92" i="47"/>
  <c r="L92" i="47"/>
  <c r="N92" i="47" s="1"/>
  <c r="L91" i="47"/>
  <c r="L90" i="47"/>
  <c r="M90" i="47" s="1"/>
  <c r="L89" i="47"/>
  <c r="M89" i="47" s="1"/>
  <c r="L88" i="47"/>
  <c r="M88" i="47" s="1"/>
  <c r="L87" i="47"/>
  <c r="M87" i="47" s="1"/>
  <c r="L86" i="47"/>
  <c r="M86" i="47" s="1"/>
  <c r="L85" i="47"/>
  <c r="M85" i="47" s="1"/>
  <c r="M84" i="47"/>
  <c r="L84" i="47"/>
  <c r="N84" i="47" s="1"/>
  <c r="L83" i="47"/>
  <c r="M82" i="47"/>
  <c r="L82" i="47"/>
  <c r="N82" i="47" s="1"/>
  <c r="L81" i="47"/>
  <c r="L80" i="47"/>
  <c r="M80" i="47" s="1"/>
  <c r="M79" i="47"/>
  <c r="L79" i="47"/>
  <c r="N79" i="47" s="1"/>
  <c r="L78" i="47"/>
  <c r="M78" i="47" s="1"/>
  <c r="M77" i="47"/>
  <c r="L77" i="47"/>
  <c r="N77" i="47" s="1"/>
  <c r="L76" i="47"/>
  <c r="M76" i="47" s="1"/>
  <c r="M75" i="47"/>
  <c r="L75" i="47"/>
  <c r="N75" i="47" s="1"/>
  <c r="L74" i="47"/>
  <c r="M74" i="47" s="1"/>
  <c r="M73" i="47"/>
  <c r="L73" i="47"/>
  <c r="N73" i="47" s="1"/>
  <c r="L72" i="47"/>
  <c r="M72" i="47" s="1"/>
  <c r="M71" i="47"/>
  <c r="L71" i="47"/>
  <c r="N71" i="47" s="1"/>
  <c r="L70" i="47"/>
  <c r="M70" i="47" s="1"/>
  <c r="M69" i="47"/>
  <c r="L69" i="47"/>
  <c r="N69" i="47" s="1"/>
  <c r="L68" i="47"/>
  <c r="M68" i="47" s="1"/>
  <c r="M67" i="47"/>
  <c r="L67" i="47"/>
  <c r="N67" i="47" s="1"/>
  <c r="L66" i="47"/>
  <c r="M66" i="47" s="1"/>
  <c r="M65" i="47"/>
  <c r="L65" i="47"/>
  <c r="N65" i="47" s="1"/>
  <c r="L64" i="47"/>
  <c r="M64" i="47" s="1"/>
  <c r="M63" i="47"/>
  <c r="L63" i="47"/>
  <c r="N63" i="47" s="1"/>
  <c r="L62" i="47"/>
  <c r="M62" i="47" s="1"/>
  <c r="M61" i="47"/>
  <c r="L61" i="47"/>
  <c r="N61" i="47" s="1"/>
  <c r="L60" i="47"/>
  <c r="M60" i="47" s="1"/>
  <c r="M59" i="47"/>
  <c r="L59" i="47"/>
  <c r="N59" i="47" s="1"/>
  <c r="L58" i="47"/>
  <c r="M58" i="47" s="1"/>
  <c r="M57" i="47"/>
  <c r="L57" i="47"/>
  <c r="N57" i="47" s="1"/>
  <c r="L56" i="47"/>
  <c r="M56" i="47" s="1"/>
  <c r="M55" i="47"/>
  <c r="L55" i="47"/>
  <c r="N55" i="47" s="1"/>
  <c r="L54" i="47"/>
  <c r="M54" i="47" s="1"/>
  <c r="M53" i="47"/>
  <c r="L53" i="47"/>
  <c r="N53" i="47" s="1"/>
  <c r="L52" i="47"/>
  <c r="M52" i="47" s="1"/>
  <c r="M51" i="47"/>
  <c r="L51" i="47"/>
  <c r="N51" i="47" s="1"/>
  <c r="L50" i="47"/>
  <c r="M50" i="47" s="1"/>
  <c r="M49" i="47"/>
  <c r="L49" i="47"/>
  <c r="N49" i="47" s="1"/>
  <c r="L48" i="47"/>
  <c r="M48" i="47" s="1"/>
  <c r="M47" i="47"/>
  <c r="L47" i="47"/>
  <c r="N47" i="47" s="1"/>
  <c r="L46" i="47"/>
  <c r="M46" i="47" s="1"/>
  <c r="M45" i="47"/>
  <c r="L45" i="47"/>
  <c r="N45" i="47" s="1"/>
  <c r="L44" i="47"/>
  <c r="M44" i="47" s="1"/>
  <c r="M43" i="47"/>
  <c r="L43" i="47"/>
  <c r="N43" i="47" s="1"/>
  <c r="L42" i="47"/>
  <c r="M42" i="47" s="1"/>
  <c r="M41" i="47"/>
  <c r="L41" i="47"/>
  <c r="N41" i="47" s="1"/>
  <c r="L40" i="47"/>
  <c r="M40" i="47" s="1"/>
  <c r="M39" i="47"/>
  <c r="L39" i="47"/>
  <c r="N39" i="47" s="1"/>
  <c r="L38" i="47"/>
  <c r="M38" i="47" s="1"/>
  <c r="M37" i="47"/>
  <c r="L37" i="47"/>
  <c r="N37" i="47" s="1"/>
  <c r="L36" i="47"/>
  <c r="M36" i="47" s="1"/>
  <c r="M35" i="47"/>
  <c r="L35" i="47"/>
  <c r="N35" i="47" s="1"/>
  <c r="L34" i="47"/>
  <c r="M34" i="47" s="1"/>
  <c r="M33" i="47"/>
  <c r="L33" i="47"/>
  <c r="N33" i="47" s="1"/>
  <c r="L32" i="47"/>
  <c r="M32" i="47" s="1"/>
  <c r="M31" i="47"/>
  <c r="L31" i="47"/>
  <c r="N31" i="47" s="1"/>
  <c r="L30" i="47"/>
  <c r="M30" i="47" s="1"/>
  <c r="M29" i="47"/>
  <c r="L29" i="47"/>
  <c r="N29" i="47" s="1"/>
  <c r="L28" i="47"/>
  <c r="M28" i="47" s="1"/>
  <c r="M27" i="47"/>
  <c r="L27" i="47"/>
  <c r="N27" i="47" s="1"/>
  <c r="L26" i="47"/>
  <c r="M26" i="47" s="1"/>
  <c r="M25" i="47"/>
  <c r="L25" i="47"/>
  <c r="N25" i="47" s="1"/>
  <c r="L24" i="47"/>
  <c r="M24" i="47" s="1"/>
  <c r="M23" i="47"/>
  <c r="L23" i="47"/>
  <c r="N23" i="47" s="1"/>
  <c r="L22" i="47"/>
  <c r="M22" i="47" s="1"/>
  <c r="M21" i="47"/>
  <c r="L21" i="47"/>
  <c r="N21" i="47" s="1"/>
  <c r="L20" i="47"/>
  <c r="M20" i="47" s="1"/>
  <c r="M19" i="47"/>
  <c r="L19" i="47"/>
  <c r="N19" i="47" s="1"/>
  <c r="L18" i="47"/>
  <c r="M18" i="47" s="1"/>
  <c r="M17" i="47"/>
  <c r="L17" i="47"/>
  <c r="N17" i="47" s="1"/>
  <c r="M86" i="46"/>
  <c r="L86" i="46"/>
  <c r="N86" i="46" s="1"/>
  <c r="L85" i="46"/>
  <c r="M84" i="46"/>
  <c r="L84" i="46"/>
  <c r="N84" i="46" s="1"/>
  <c r="L83" i="46"/>
  <c r="M82" i="46"/>
  <c r="L82" i="46"/>
  <c r="N82" i="46" s="1"/>
  <c r="L81" i="46"/>
  <c r="M80" i="46"/>
  <c r="L80" i="46"/>
  <c r="N80" i="46" s="1"/>
  <c r="L79" i="46"/>
  <c r="M78" i="46"/>
  <c r="L78" i="46"/>
  <c r="N78" i="46" s="1"/>
  <c r="L77" i="46"/>
  <c r="M76" i="46"/>
  <c r="L76" i="46"/>
  <c r="N76" i="46" s="1"/>
  <c r="L75" i="46"/>
  <c r="M74" i="46"/>
  <c r="L74" i="46"/>
  <c r="N74" i="46" s="1"/>
  <c r="L73" i="46"/>
  <c r="M72" i="46"/>
  <c r="L72" i="46"/>
  <c r="N72" i="46" s="1"/>
  <c r="L71" i="46"/>
  <c r="L70" i="46"/>
  <c r="M70" i="46" s="1"/>
  <c r="L69" i="46"/>
  <c r="M69" i="46" s="1"/>
  <c r="L68" i="46"/>
  <c r="M68" i="46" s="1"/>
  <c r="M67" i="46"/>
  <c r="L67" i="46"/>
  <c r="N67" i="46" s="1"/>
  <c r="L66" i="46"/>
  <c r="M65" i="46"/>
  <c r="L65" i="46"/>
  <c r="N65" i="46" s="1"/>
  <c r="L64" i="46"/>
  <c r="M63" i="46"/>
  <c r="L63" i="46"/>
  <c r="N63" i="46" s="1"/>
  <c r="L62" i="46"/>
  <c r="M61" i="46"/>
  <c r="L61" i="46"/>
  <c r="N61" i="46" s="1"/>
  <c r="L60" i="46"/>
  <c r="L59" i="46"/>
  <c r="M59" i="46" s="1"/>
  <c r="M58" i="46"/>
  <c r="L58" i="46"/>
  <c r="N58" i="46" s="1"/>
  <c r="L57" i="46"/>
  <c r="L56" i="46"/>
  <c r="M56" i="46" s="1"/>
  <c r="M55" i="46"/>
  <c r="L55" i="46"/>
  <c r="N55" i="46" s="1"/>
  <c r="L54" i="46"/>
  <c r="M53" i="46"/>
  <c r="L53" i="46"/>
  <c r="N53" i="46" s="1"/>
  <c r="L52" i="46"/>
  <c r="M51" i="46"/>
  <c r="L51" i="46"/>
  <c r="N51" i="46" s="1"/>
  <c r="M50" i="46"/>
  <c r="L50" i="46"/>
  <c r="L49" i="46"/>
  <c r="M48" i="46"/>
  <c r="L48" i="46"/>
  <c r="N48" i="46" s="1"/>
  <c r="L47" i="46"/>
  <c r="M46" i="46"/>
  <c r="L46" i="46"/>
  <c r="N46" i="46" s="1"/>
  <c r="L45" i="46"/>
  <c r="M44" i="46"/>
  <c r="L44" i="46"/>
  <c r="N44" i="46" s="1"/>
  <c r="L43" i="46"/>
  <c r="M42" i="46"/>
  <c r="L42" i="46"/>
  <c r="N42" i="46" s="1"/>
  <c r="L41" i="46"/>
  <c r="M40" i="46"/>
  <c r="L40" i="46"/>
  <c r="N40" i="46" s="1"/>
  <c r="L39" i="46"/>
  <c r="M38" i="46"/>
  <c r="L38" i="46"/>
  <c r="N38" i="46" s="1"/>
  <c r="L37" i="46"/>
  <c r="M36" i="46"/>
  <c r="L36" i="46"/>
  <c r="N36" i="46" s="1"/>
  <c r="M35" i="46"/>
  <c r="L35" i="46"/>
  <c r="M34" i="46"/>
  <c r="L34" i="46"/>
  <c r="M33" i="46"/>
  <c r="L33" i="46"/>
  <c r="M32" i="46"/>
  <c r="L32" i="46"/>
  <c r="M31" i="46"/>
  <c r="L31" i="46"/>
  <c r="L30" i="46"/>
  <c r="M29" i="46"/>
  <c r="L29" i="46"/>
  <c r="N29" i="46" s="1"/>
  <c r="L28" i="46"/>
  <c r="M28" i="46" s="1"/>
  <c r="M27" i="46"/>
  <c r="L27" i="46"/>
  <c r="N27" i="46" s="1"/>
  <c r="L26" i="46"/>
  <c r="M25" i="46"/>
  <c r="L25" i="46"/>
  <c r="N25" i="46" s="1"/>
  <c r="L24" i="46"/>
  <c r="M23" i="46"/>
  <c r="L23" i="46"/>
  <c r="N23" i="46" s="1"/>
  <c r="L22" i="46"/>
  <c r="M21" i="46"/>
  <c r="L21" i="46"/>
  <c r="N21" i="46" s="1"/>
  <c r="L20" i="46"/>
  <c r="M20" i="46" s="1"/>
  <c r="M19" i="46"/>
  <c r="L19" i="46"/>
  <c r="N19" i="46" s="1"/>
  <c r="L18" i="46"/>
  <c r="M18" i="46" s="1"/>
  <c r="M17" i="46"/>
  <c r="L17" i="46"/>
  <c r="N17" i="46" s="1"/>
  <c r="N23" i="45"/>
  <c r="M23" i="45"/>
  <c r="M22" i="45"/>
  <c r="L22" i="45"/>
  <c r="L21" i="45"/>
  <c r="M21" i="45" s="1"/>
  <c r="M20" i="45"/>
  <c r="L20" i="45"/>
  <c r="N20" i="45" s="1"/>
  <c r="L19" i="45"/>
  <c r="M19" i="45" s="1"/>
  <c r="M18" i="45"/>
  <c r="L18" i="45"/>
  <c r="N18" i="45" s="1"/>
  <c r="L17" i="45"/>
  <c r="M17" i="45" s="1"/>
  <c r="N152" i="49" l="1"/>
  <c r="N20" i="48"/>
  <c r="N28" i="48"/>
  <c r="N36" i="48"/>
  <c r="M18" i="48"/>
  <c r="N18" i="48" s="1"/>
  <c r="M20" i="48"/>
  <c r="M22" i="48"/>
  <c r="N22" i="48" s="1"/>
  <c r="M24" i="48"/>
  <c r="N24" i="48" s="1"/>
  <c r="M26" i="48"/>
  <c r="N26" i="48" s="1"/>
  <c r="M28" i="48"/>
  <c r="M30" i="48"/>
  <c r="N30" i="48" s="1"/>
  <c r="M32" i="48"/>
  <c r="N32" i="48" s="1"/>
  <c r="M34" i="48"/>
  <c r="N34" i="48" s="1"/>
  <c r="M36" i="48"/>
  <c r="M38" i="48"/>
  <c r="N38" i="48" s="1"/>
  <c r="M40" i="48"/>
  <c r="N40" i="48" s="1"/>
  <c r="M42" i="48"/>
  <c r="N42" i="48" s="1"/>
  <c r="N45" i="48"/>
  <c r="N47" i="48"/>
  <c r="N49" i="48"/>
  <c r="N51" i="48"/>
  <c r="N53" i="48"/>
  <c r="N44" i="48"/>
  <c r="N54" i="48"/>
  <c r="N56" i="48"/>
  <c r="N58" i="48"/>
  <c r="N60" i="48"/>
  <c r="N62" i="48"/>
  <c r="N64" i="48"/>
  <c r="N66" i="48"/>
  <c r="N74" i="48"/>
  <c r="N76" i="48"/>
  <c r="N78" i="48"/>
  <c r="N80" i="48"/>
  <c r="N82" i="48"/>
  <c r="N84" i="48"/>
  <c r="N86" i="48"/>
  <c r="N88" i="48"/>
  <c r="N90" i="48"/>
  <c r="N92" i="48"/>
  <c r="N94" i="48"/>
  <c r="N96" i="48"/>
  <c r="N98" i="48"/>
  <c r="N100" i="48"/>
  <c r="N104" i="48"/>
  <c r="N106" i="48"/>
  <c r="N108" i="48"/>
  <c r="N110" i="48"/>
  <c r="N112" i="48"/>
  <c r="N114" i="48"/>
  <c r="N116" i="48"/>
  <c r="N118" i="48"/>
  <c r="N120" i="48"/>
  <c r="N124" i="48"/>
  <c r="N126" i="48"/>
  <c r="N128" i="48"/>
  <c r="N130" i="48"/>
  <c r="N132" i="48"/>
  <c r="N134" i="48"/>
  <c r="N18" i="47"/>
  <c r="N20" i="47"/>
  <c r="N22" i="47"/>
  <c r="N24" i="47"/>
  <c r="N26" i="47"/>
  <c r="N28" i="47"/>
  <c r="N30" i="47"/>
  <c r="N32" i="47"/>
  <c r="N34" i="47"/>
  <c r="N36" i="47"/>
  <c r="N38" i="47"/>
  <c r="N40" i="47"/>
  <c r="N42" i="47"/>
  <c r="N44" i="47"/>
  <c r="N46" i="47"/>
  <c r="N48" i="47"/>
  <c r="N50" i="47"/>
  <c r="N52" i="47"/>
  <c r="N54" i="47"/>
  <c r="N56" i="47"/>
  <c r="N58" i="47"/>
  <c r="N60" i="47"/>
  <c r="N62" i="47"/>
  <c r="N64" i="47"/>
  <c r="N66" i="47"/>
  <c r="N68" i="47"/>
  <c r="N70" i="47"/>
  <c r="N72" i="47"/>
  <c r="N74" i="47"/>
  <c r="N76" i="47"/>
  <c r="N78" i="47"/>
  <c r="N80" i="47"/>
  <c r="M81" i="47"/>
  <c r="N81" i="47" s="1"/>
  <c r="M83" i="47"/>
  <c r="N83" i="47" s="1"/>
  <c r="M91" i="47"/>
  <c r="N91" i="47" s="1"/>
  <c r="M93" i="47"/>
  <c r="N93" i="47" s="1"/>
  <c r="N96" i="47"/>
  <c r="N98" i="47"/>
  <c r="N100" i="47"/>
  <c r="N95" i="47"/>
  <c r="N101" i="47"/>
  <c r="N103" i="47"/>
  <c r="N104" i="47"/>
  <c r="N112" i="47"/>
  <c r="N120" i="47"/>
  <c r="N128" i="47"/>
  <c r="N136" i="47"/>
  <c r="N144" i="47"/>
  <c r="N152" i="47"/>
  <c r="N160" i="47"/>
  <c r="N168" i="47"/>
  <c r="N176" i="47"/>
  <c r="M104" i="47"/>
  <c r="M106" i="47"/>
  <c r="N106" i="47" s="1"/>
  <c r="M108" i="47"/>
  <c r="N108" i="47" s="1"/>
  <c r="M110" i="47"/>
  <c r="N110" i="47" s="1"/>
  <c r="M112" i="47"/>
  <c r="M114" i="47"/>
  <c r="N114" i="47" s="1"/>
  <c r="M116" i="47"/>
  <c r="N116" i="47" s="1"/>
  <c r="M118" i="47"/>
  <c r="N118" i="47" s="1"/>
  <c r="M120" i="47"/>
  <c r="M122" i="47"/>
  <c r="N122" i="47" s="1"/>
  <c r="M124" i="47"/>
  <c r="N124" i="47" s="1"/>
  <c r="M126" i="47"/>
  <c r="N126" i="47" s="1"/>
  <c r="M128" i="47"/>
  <c r="M130" i="47"/>
  <c r="N130" i="47" s="1"/>
  <c r="M132" i="47"/>
  <c r="N132" i="47" s="1"/>
  <c r="M134" i="47"/>
  <c r="N134" i="47" s="1"/>
  <c r="M136" i="47"/>
  <c r="M138" i="47"/>
  <c r="N138" i="47" s="1"/>
  <c r="M140" i="47"/>
  <c r="N140" i="47" s="1"/>
  <c r="M142" i="47"/>
  <c r="N142" i="47" s="1"/>
  <c r="M144" i="47"/>
  <c r="M146" i="47"/>
  <c r="N146" i="47" s="1"/>
  <c r="M148" i="47"/>
  <c r="N148" i="47" s="1"/>
  <c r="M150" i="47"/>
  <c r="N150" i="47" s="1"/>
  <c r="M152" i="47"/>
  <c r="M154" i="47"/>
  <c r="N154" i="47" s="1"/>
  <c r="M156" i="47"/>
  <c r="N156" i="47" s="1"/>
  <c r="M158" i="47"/>
  <c r="N158" i="47" s="1"/>
  <c r="M160" i="47"/>
  <c r="M162" i="47"/>
  <c r="N162" i="47" s="1"/>
  <c r="M164" i="47"/>
  <c r="N164" i="47" s="1"/>
  <c r="M166" i="47"/>
  <c r="N166" i="47" s="1"/>
  <c r="M168" i="47"/>
  <c r="M170" i="47"/>
  <c r="N170" i="47" s="1"/>
  <c r="M172" i="47"/>
  <c r="N172" i="47" s="1"/>
  <c r="M174" i="47"/>
  <c r="N174" i="47" s="1"/>
  <c r="M176" i="47"/>
  <c r="M178" i="47"/>
  <c r="N178" i="47" s="1"/>
  <c r="N179" i="47"/>
  <c r="N18" i="46"/>
  <c r="N20" i="46"/>
  <c r="N28" i="46"/>
  <c r="M22" i="46"/>
  <c r="N22" i="46" s="1"/>
  <c r="M24" i="46"/>
  <c r="N24" i="46" s="1"/>
  <c r="M26" i="46"/>
  <c r="N26" i="46" s="1"/>
  <c r="M30" i="46"/>
  <c r="N30" i="46" s="1"/>
  <c r="M37" i="46"/>
  <c r="N37" i="46" s="1"/>
  <c r="M39" i="46"/>
  <c r="N39" i="46" s="1"/>
  <c r="M41" i="46"/>
  <c r="N41" i="46" s="1"/>
  <c r="M43" i="46"/>
  <c r="N43" i="46" s="1"/>
  <c r="M45" i="46"/>
  <c r="N45" i="46" s="1"/>
  <c r="M47" i="46"/>
  <c r="N47" i="46" s="1"/>
  <c r="M49" i="46"/>
  <c r="N49" i="46" s="1"/>
  <c r="M52" i="46"/>
  <c r="N52" i="46" s="1"/>
  <c r="M54" i="46"/>
  <c r="N54" i="46" s="1"/>
  <c r="M57" i="46"/>
  <c r="N57" i="46" s="1"/>
  <c r="M60" i="46"/>
  <c r="N60" i="46" s="1"/>
  <c r="M62" i="46"/>
  <c r="N62" i="46" s="1"/>
  <c r="M64" i="46"/>
  <c r="N64" i="46" s="1"/>
  <c r="M66" i="46"/>
  <c r="N66" i="46" s="1"/>
  <c r="M71" i="46"/>
  <c r="N71" i="46" s="1"/>
  <c r="M73" i="46"/>
  <c r="N73" i="46" s="1"/>
  <c r="M75" i="46"/>
  <c r="N75" i="46" s="1"/>
  <c r="M77" i="46"/>
  <c r="N77" i="46" s="1"/>
  <c r="M79" i="46"/>
  <c r="N79" i="46" s="1"/>
  <c r="M81" i="46"/>
  <c r="N81" i="46" s="1"/>
  <c r="M83" i="46"/>
  <c r="N83" i="46" s="1"/>
  <c r="M85" i="46"/>
  <c r="N85" i="46" s="1"/>
  <c r="N17" i="45"/>
  <c r="N24" i="45" s="1"/>
  <c r="N19" i="45"/>
  <c r="N21" i="45"/>
  <c r="L25" i="5"/>
  <c r="L23" i="5"/>
  <c r="L24" i="5"/>
  <c r="L26" i="5"/>
  <c r="L27" i="5"/>
  <c r="L28" i="5"/>
  <c r="L29" i="5"/>
  <c r="L30" i="5"/>
  <c r="L31" i="5"/>
  <c r="L32" i="5"/>
  <c r="L33" i="5"/>
  <c r="L85" i="44"/>
  <c r="M85" i="44" s="1"/>
  <c r="N85" i="44" s="1"/>
  <c r="L84" i="44"/>
  <c r="M84" i="44"/>
  <c r="N84" i="44" s="1"/>
  <c r="L83" i="44"/>
  <c r="M83" i="44" s="1"/>
  <c r="N83" i="44" s="1"/>
  <c r="L82" i="44"/>
  <c r="M82" i="44"/>
  <c r="N82" i="44" s="1"/>
  <c r="L81" i="44"/>
  <c r="M81" i="44"/>
  <c r="N81" i="44" s="1"/>
  <c r="L80" i="44"/>
  <c r="M80" i="44"/>
  <c r="N80" i="44" s="1"/>
  <c r="L79" i="44"/>
  <c r="M79" i="44" s="1"/>
  <c r="N79" i="44" s="1"/>
  <c r="L78" i="44"/>
  <c r="M78" i="44"/>
  <c r="N78" i="44" s="1"/>
  <c r="L77" i="44"/>
  <c r="M77" i="44" s="1"/>
  <c r="L76" i="44"/>
  <c r="M76" i="44" s="1"/>
  <c r="N76" i="44" s="1"/>
  <c r="L75" i="44"/>
  <c r="M75" i="44"/>
  <c r="N75" i="44" s="1"/>
  <c r="L74" i="44"/>
  <c r="M74" i="44"/>
  <c r="N74" i="44" s="1"/>
  <c r="L73" i="44"/>
  <c r="M73" i="44"/>
  <c r="N73" i="44" s="1"/>
  <c r="L72" i="44"/>
  <c r="M72" i="44"/>
  <c r="N72" i="44" s="1"/>
  <c r="L71" i="44"/>
  <c r="M71" i="44"/>
  <c r="N71" i="44" s="1"/>
  <c r="L70" i="44"/>
  <c r="M70" i="44" s="1"/>
  <c r="N70" i="44" s="1"/>
  <c r="L69" i="44"/>
  <c r="M69" i="44" s="1"/>
  <c r="N69" i="44" s="1"/>
  <c r="L68" i="44"/>
  <c r="M68" i="44" s="1"/>
  <c r="N68" i="44" s="1"/>
  <c r="L67" i="44"/>
  <c r="M67" i="44" s="1"/>
  <c r="N67" i="44" s="1"/>
  <c r="L65" i="44"/>
  <c r="M65" i="44"/>
  <c r="N65" i="44" s="1"/>
  <c r="L64" i="44"/>
  <c r="M64" i="44"/>
  <c r="N64" i="44" s="1"/>
  <c r="L63" i="44"/>
  <c r="M63" i="44"/>
  <c r="N63" i="44" s="1"/>
  <c r="L62" i="44"/>
  <c r="M62" i="44"/>
  <c r="N62" i="44" s="1"/>
  <c r="L61" i="44"/>
  <c r="M61" i="44" s="1"/>
  <c r="N61" i="44" s="1"/>
  <c r="N135" i="48" l="1"/>
  <c r="N180" i="47"/>
  <c r="N87" i="46"/>
  <c r="M24" i="5"/>
  <c r="N24" i="5" s="1"/>
  <c r="M23" i="5"/>
  <c r="N23" i="5" s="1"/>
  <c r="M25" i="5"/>
  <c r="N25" i="5" s="1"/>
  <c r="M32" i="5"/>
  <c r="N32" i="5" s="1"/>
  <c r="M31" i="5"/>
  <c r="N31" i="5" s="1"/>
  <c r="M30" i="5"/>
  <c r="N30" i="5" s="1"/>
  <c r="M28" i="5"/>
  <c r="N28" i="5" s="1"/>
  <c r="M29" i="5"/>
  <c r="N29" i="5" s="1"/>
  <c r="M27" i="5"/>
  <c r="N27" i="5" s="1"/>
  <c r="M26" i="5"/>
  <c r="N26" i="5" s="1"/>
  <c r="N77" i="44"/>
  <c r="L17" i="44"/>
  <c r="M17" i="44" s="1"/>
  <c r="L18" i="44"/>
  <c r="M18" i="44" s="1"/>
  <c r="L19" i="44"/>
  <c r="M19" i="44"/>
  <c r="L20" i="44"/>
  <c r="M20" i="44"/>
  <c r="L21" i="44"/>
  <c r="M21" i="44"/>
  <c r="M22" i="44"/>
  <c r="L66" i="44"/>
  <c r="M66" i="44" s="1"/>
  <c r="L60" i="44"/>
  <c r="L59" i="44"/>
  <c r="L58" i="44"/>
  <c r="L57" i="44"/>
  <c r="M57" i="44" s="1"/>
  <c r="L56" i="44"/>
  <c r="L55" i="44"/>
  <c r="M55" i="44" s="1"/>
  <c r="L54" i="44"/>
  <c r="L53" i="44"/>
  <c r="L52" i="44"/>
  <c r="L51" i="44"/>
  <c r="M51" i="44" s="1"/>
  <c r="L50" i="44"/>
  <c r="L49" i="44"/>
  <c r="L48" i="44"/>
  <c r="L47" i="44"/>
  <c r="M47" i="44" s="1"/>
  <c r="L46" i="44"/>
  <c r="L45" i="44"/>
  <c r="L44" i="44"/>
  <c r="L43" i="44"/>
  <c r="M43" i="44" s="1"/>
  <c r="L42" i="44"/>
  <c r="L41" i="44"/>
  <c r="L40" i="44"/>
  <c r="L39" i="44"/>
  <c r="M39" i="44" s="1"/>
  <c r="L38" i="44"/>
  <c r="L37" i="44"/>
  <c r="L36" i="44"/>
  <c r="L35" i="44"/>
  <c r="M35" i="44" s="1"/>
  <c r="L34" i="44"/>
  <c r="L33" i="44"/>
  <c r="M33" i="44" s="1"/>
  <c r="L32" i="44"/>
  <c r="L31" i="44"/>
  <c r="M31" i="44" s="1"/>
  <c r="L30" i="44"/>
  <c r="L29" i="44"/>
  <c r="M29" i="44" s="1"/>
  <c r="L28" i="44"/>
  <c r="L27" i="44"/>
  <c r="M27" i="44" s="1"/>
  <c r="L26" i="44"/>
  <c r="L25" i="44"/>
  <c r="M25" i="44" s="1"/>
  <c r="N66" i="44" l="1"/>
  <c r="M59" i="44"/>
  <c r="N59" i="44" s="1"/>
  <c r="N57" i="44"/>
  <c r="N55" i="44"/>
  <c r="M53" i="44"/>
  <c r="N53" i="44" s="1"/>
  <c r="N51" i="44"/>
  <c r="M49" i="44"/>
  <c r="N49" i="44" s="1"/>
  <c r="N47" i="44"/>
  <c r="M45" i="44"/>
  <c r="N45" i="44" s="1"/>
  <c r="N43" i="44"/>
  <c r="M41" i="44"/>
  <c r="N41" i="44" s="1"/>
  <c r="N39" i="44"/>
  <c r="M37" i="44"/>
  <c r="N37" i="44" s="1"/>
  <c r="N35" i="44"/>
  <c r="N33" i="44"/>
  <c r="N31" i="44"/>
  <c r="M26" i="44"/>
  <c r="M28" i="44"/>
  <c r="M30" i="44"/>
  <c r="N30" i="44" s="1"/>
  <c r="M32" i="44"/>
  <c r="N32" i="44" s="1"/>
  <c r="M34" i="44"/>
  <c r="N34" i="44" s="1"/>
  <c r="M36" i="44"/>
  <c r="N36" i="44" s="1"/>
  <c r="M38" i="44"/>
  <c r="N38" i="44" s="1"/>
  <c r="M40" i="44"/>
  <c r="N40" i="44" s="1"/>
  <c r="M42" i="44"/>
  <c r="N42" i="44" s="1"/>
  <c r="M44" i="44"/>
  <c r="N44" i="44" s="1"/>
  <c r="M46" i="44"/>
  <c r="N46" i="44" s="1"/>
  <c r="M48" i="44"/>
  <c r="N48" i="44" s="1"/>
  <c r="M50" i="44"/>
  <c r="N50" i="44" s="1"/>
  <c r="M52" i="44"/>
  <c r="N52" i="44" s="1"/>
  <c r="M54" i="44"/>
  <c r="N54" i="44" s="1"/>
  <c r="M56" i="44"/>
  <c r="N56" i="44" s="1"/>
  <c r="M58" i="44"/>
  <c r="N58" i="44" s="1"/>
  <c r="M60" i="44"/>
  <c r="N60" i="44" s="1"/>
  <c r="L58" i="9"/>
  <c r="M58" i="9" s="1"/>
  <c r="N58" i="9" s="1"/>
  <c r="L57" i="9"/>
  <c r="M57" i="9" s="1"/>
  <c r="N57" i="9" s="1"/>
  <c r="L56" i="9"/>
  <c r="M56" i="9" s="1"/>
  <c r="N56" i="9" s="1"/>
  <c r="L55" i="9"/>
  <c r="M55" i="9" s="1"/>
  <c r="N55" i="9" s="1"/>
  <c r="L54" i="9"/>
  <c r="M54" i="9" s="1"/>
  <c r="N54" i="9" s="1"/>
  <c r="L53" i="9"/>
  <c r="M53" i="9" s="1"/>
  <c r="N53" i="9" s="1"/>
  <c r="L52" i="9"/>
  <c r="M52" i="9" s="1"/>
  <c r="N52" i="9" s="1"/>
  <c r="L51" i="9"/>
  <c r="M51" i="9"/>
  <c r="N51" i="9" s="1"/>
  <c r="L50" i="9"/>
  <c r="M50" i="9"/>
  <c r="N50" i="9" s="1"/>
  <c r="L49" i="9"/>
  <c r="M49" i="9"/>
  <c r="N49" i="9" s="1"/>
  <c r="L48" i="9"/>
  <c r="M48" i="9" s="1"/>
  <c r="N48" i="9" s="1"/>
  <c r="L47" i="9"/>
  <c r="M47" i="9" s="1"/>
  <c r="N47" i="9" s="1"/>
  <c r="L46" i="9"/>
  <c r="M46" i="9" s="1"/>
  <c r="N46" i="9" s="1"/>
  <c r="L45" i="9"/>
  <c r="M45" i="9" s="1"/>
  <c r="N45" i="9" s="1"/>
  <c r="L44" i="9"/>
  <c r="M44" i="9" s="1"/>
  <c r="N44" i="9" s="1"/>
  <c r="L43" i="9"/>
  <c r="M43" i="9" s="1"/>
  <c r="N43" i="9" s="1"/>
  <c r="L42" i="9"/>
  <c r="M42" i="9" s="1"/>
  <c r="N42" i="9" s="1"/>
  <c r="L41" i="9"/>
  <c r="M41" i="9"/>
  <c r="N41" i="9" s="1"/>
  <c r="L40" i="9"/>
  <c r="M40" i="9" s="1"/>
  <c r="N40" i="9" s="1"/>
  <c r="L39" i="9"/>
  <c r="M39" i="9" s="1"/>
  <c r="N39" i="9" s="1"/>
  <c r="L38" i="9"/>
  <c r="M38" i="9"/>
  <c r="N38" i="9" s="1"/>
  <c r="L37" i="9"/>
  <c r="M37" i="9"/>
  <c r="N37" i="9" s="1"/>
  <c r="L36" i="9"/>
  <c r="M36" i="9"/>
  <c r="N36" i="9" s="1"/>
  <c r="L35" i="9"/>
  <c r="M35" i="9"/>
  <c r="N35" i="9" s="1"/>
  <c r="L34" i="9"/>
  <c r="M34" i="9" s="1"/>
  <c r="N34" i="9" s="1"/>
  <c r="L33" i="9"/>
  <c r="M33" i="9" s="1"/>
  <c r="N33" i="9" s="1"/>
  <c r="L32" i="9"/>
  <c r="M32" i="9" s="1"/>
  <c r="N32" i="9" s="1"/>
  <c r="L31" i="9"/>
  <c r="M31" i="9" s="1"/>
  <c r="N31" i="9" s="1"/>
  <c r="L26" i="9"/>
  <c r="L27" i="9"/>
  <c r="L28" i="9"/>
  <c r="M28" i="9" s="1"/>
  <c r="L29" i="9"/>
  <c r="L30" i="9"/>
  <c r="M30" i="9" s="1"/>
  <c r="L69" i="9"/>
  <c r="M69" i="9"/>
  <c r="L40" i="40"/>
  <c r="M40" i="40" s="1"/>
  <c r="N40" i="40" s="1"/>
  <c r="L39" i="40"/>
  <c r="M39" i="40"/>
  <c r="N39" i="40" s="1"/>
  <c r="L38" i="40"/>
  <c r="M38" i="40"/>
  <c r="N38" i="40" s="1"/>
  <c r="L37" i="40"/>
  <c r="M37" i="40" s="1"/>
  <c r="N37" i="40" s="1"/>
  <c r="L36" i="40"/>
  <c r="M36" i="40"/>
  <c r="N36" i="40" s="1"/>
  <c r="L35" i="40"/>
  <c r="M35" i="40"/>
  <c r="N35" i="40" s="1"/>
  <c r="L34" i="40"/>
  <c r="M34" i="40" s="1"/>
  <c r="N34" i="40" s="1"/>
  <c r="L28" i="40"/>
  <c r="L29" i="40"/>
  <c r="L30" i="40"/>
  <c r="L31" i="40"/>
  <c r="L32" i="40"/>
  <c r="L33" i="40"/>
  <c r="N91" i="44" l="1"/>
  <c r="N71" i="9"/>
  <c r="M26" i="9"/>
  <c r="N26" i="9" s="1"/>
  <c r="N30" i="9"/>
  <c r="M29" i="9"/>
  <c r="N29" i="9" s="1"/>
  <c r="N28" i="9"/>
  <c r="M27" i="9"/>
  <c r="N27" i="9" s="1"/>
  <c r="M33" i="40"/>
  <c r="N33" i="40" s="1"/>
  <c r="M32" i="40"/>
  <c r="N32" i="40" s="1"/>
  <c r="M31" i="40"/>
  <c r="N31" i="40" s="1"/>
  <c r="M30" i="40"/>
  <c r="N30" i="40" s="1"/>
  <c r="M29" i="40"/>
  <c r="N29" i="40" s="1"/>
  <c r="M28" i="40"/>
  <c r="N28" i="40" s="1"/>
  <c r="N19" i="24" l="1"/>
  <c r="L18" i="40"/>
  <c r="M18" i="40" l="1"/>
  <c r="N18" i="40"/>
  <c r="L22" i="11"/>
  <c r="M22" i="11" s="1"/>
  <c r="N22" i="11" s="1"/>
  <c r="L69" i="32"/>
  <c r="M69" i="32" s="1"/>
  <c r="N69" i="32" s="1"/>
  <c r="L68" i="32"/>
  <c r="M68" i="32" s="1"/>
  <c r="L67" i="32"/>
  <c r="M67" i="32" s="1"/>
  <c r="L66" i="32"/>
  <c r="M66" i="32" s="1"/>
  <c r="L65" i="32"/>
  <c r="M65" i="32" s="1"/>
  <c r="L64" i="32"/>
  <c r="M64" i="32" s="1"/>
  <c r="L63" i="32"/>
  <c r="M63" i="32" s="1"/>
  <c r="L53" i="23" l="1"/>
  <c r="L54" i="23"/>
  <c r="L55" i="23"/>
  <c r="L31" i="23"/>
  <c r="L30" i="23"/>
  <c r="M30" i="23" l="1"/>
  <c r="N30" i="23" s="1"/>
  <c r="M31" i="23"/>
  <c r="N31" i="23" s="1"/>
  <c r="L19" i="10"/>
  <c r="L79" i="19"/>
  <c r="L78" i="19"/>
  <c r="L77" i="19"/>
  <c r="L76" i="19"/>
  <c r="L75" i="19"/>
  <c r="L74" i="19"/>
  <c r="L73" i="19"/>
  <c r="L72" i="19"/>
  <c r="L71" i="19"/>
  <c r="L70" i="19"/>
  <c r="L69" i="19"/>
  <c r="L68" i="19"/>
  <c r="M68" i="19" l="1"/>
  <c r="N68" i="19" s="1"/>
  <c r="M69" i="19"/>
  <c r="N69" i="19" s="1"/>
  <c r="M70" i="19"/>
  <c r="N70" i="19" s="1"/>
  <c r="M71" i="19"/>
  <c r="N71" i="19" s="1"/>
  <c r="M72" i="19"/>
  <c r="N72" i="19" s="1"/>
  <c r="M73" i="19"/>
  <c r="N73" i="19" s="1"/>
  <c r="M74" i="19"/>
  <c r="N74" i="19" s="1"/>
  <c r="M75" i="19"/>
  <c r="N75" i="19" s="1"/>
  <c r="M76" i="19"/>
  <c r="N76" i="19" s="1"/>
  <c r="M77" i="19"/>
  <c r="N77" i="19" s="1"/>
  <c r="M78" i="19"/>
  <c r="N78" i="19" s="1"/>
  <c r="M79" i="19"/>
  <c r="N79" i="19" s="1"/>
  <c r="L17" i="24" l="1"/>
  <c r="M17" i="24"/>
  <c r="N17" i="24"/>
  <c r="L18" i="24"/>
  <c r="M18" i="24"/>
  <c r="N18" i="24"/>
  <c r="L19" i="24"/>
  <c r="M19" i="24"/>
  <c r="L20" i="24"/>
  <c r="M20" i="24"/>
  <c r="N20" i="24"/>
  <c r="L21" i="24"/>
  <c r="M21" i="24"/>
  <c r="N21" i="24"/>
  <c r="L22" i="24"/>
  <c r="M22" i="24"/>
  <c r="N22" i="24"/>
  <c r="L23" i="24"/>
  <c r="M23" i="24"/>
  <c r="N23" i="24"/>
  <c r="L24" i="24"/>
  <c r="M24" i="24"/>
  <c r="N24" i="24"/>
  <c r="L25" i="24"/>
  <c r="M25" i="24"/>
  <c r="L26" i="24"/>
  <c r="M26" i="24"/>
  <c r="L27" i="24"/>
  <c r="M27" i="24"/>
  <c r="L28" i="24"/>
  <c r="M28" i="24"/>
  <c r="L29" i="24"/>
  <c r="M29" i="24"/>
  <c r="L30" i="24"/>
  <c r="M30" i="24"/>
  <c r="L31" i="24"/>
  <c r="M31" i="24"/>
  <c r="L32" i="24"/>
  <c r="M32" i="24"/>
  <c r="L33" i="24"/>
  <c r="M33" i="24"/>
  <c r="L34" i="24"/>
  <c r="M34" i="24"/>
  <c r="L35" i="24"/>
  <c r="M35" i="24"/>
  <c r="L36" i="24"/>
  <c r="M36" i="24"/>
  <c r="L37" i="24"/>
  <c r="M37" i="24"/>
  <c r="L38" i="24"/>
  <c r="M38" i="24"/>
  <c r="L39" i="24"/>
  <c r="M39" i="24"/>
  <c r="N39" i="24"/>
  <c r="L40" i="24"/>
  <c r="M40" i="24"/>
  <c r="N40" i="24"/>
  <c r="L41" i="24"/>
  <c r="M41" i="24"/>
  <c r="N41" i="24"/>
  <c r="L42" i="24"/>
  <c r="M42" i="24"/>
  <c r="N42" i="24"/>
  <c r="L43" i="24"/>
  <c r="M43" i="24"/>
  <c r="N43" i="24"/>
  <c r="L44" i="24"/>
  <c r="M44" i="24"/>
  <c r="N44" i="24"/>
  <c r="L45" i="24"/>
  <c r="M45" i="24"/>
  <c r="N45" i="24"/>
  <c r="L46" i="24"/>
  <c r="M46" i="24"/>
  <c r="N46" i="24"/>
  <c r="L47" i="24"/>
  <c r="M47" i="24"/>
  <c r="N47" i="24"/>
  <c r="L48" i="24"/>
  <c r="M48" i="24"/>
  <c r="N48" i="24"/>
  <c r="N26" i="24" l="1"/>
  <c r="N25" i="24"/>
  <c r="N27" i="24"/>
  <c r="N49" i="24" s="1"/>
  <c r="L67" i="13"/>
  <c r="M67" i="13" s="1"/>
  <c r="N67" i="13" l="1"/>
  <c r="L71" i="33" l="1"/>
  <c r="M71" i="33" s="1"/>
  <c r="N71" i="33" s="1"/>
  <c r="L70" i="33"/>
  <c r="M70" i="33" s="1"/>
  <c r="L20" i="43"/>
  <c r="L19" i="43"/>
  <c r="M19" i="43" s="1"/>
  <c r="L18" i="43"/>
  <c r="L17" i="43"/>
  <c r="M17" i="43" s="1"/>
  <c r="L66" i="13"/>
  <c r="M66" i="13" s="1"/>
  <c r="L58" i="19"/>
  <c r="M58" i="19" s="1"/>
  <c r="L65" i="13"/>
  <c r="L57" i="19"/>
  <c r="M57" i="19" s="1"/>
  <c r="L62" i="32"/>
  <c r="M62" i="32" s="1"/>
  <c r="L69" i="33"/>
  <c r="M69" i="33" s="1"/>
  <c r="L68" i="33"/>
  <c r="M68" i="33" s="1"/>
  <c r="N68" i="33" s="1"/>
  <c r="L67" i="33"/>
  <c r="M67" i="33" s="1"/>
  <c r="L66" i="33"/>
  <c r="M66" i="33" s="1"/>
  <c r="M20" i="43" l="1"/>
  <c r="N20" i="43" s="1"/>
  <c r="N70" i="33"/>
  <c r="N19" i="43"/>
  <c r="N17" i="43"/>
  <c r="M18" i="43"/>
  <c r="N18" i="43" s="1"/>
  <c r="N66" i="13"/>
  <c r="N58" i="19"/>
  <c r="M65" i="13"/>
  <c r="N65" i="13" s="1"/>
  <c r="N57" i="19"/>
  <c r="N69" i="33"/>
  <c r="N67" i="33"/>
  <c r="N66" i="33"/>
  <c r="N21" i="43" l="1"/>
  <c r="L64" i="13" l="1"/>
  <c r="M64" i="13"/>
  <c r="N64" i="13" s="1"/>
  <c r="L63" i="13"/>
  <c r="M63" i="13" s="1"/>
  <c r="N63" i="13" s="1"/>
  <c r="L62" i="13"/>
  <c r="M62" i="13" s="1"/>
  <c r="N62" i="13" s="1"/>
  <c r="L61" i="13"/>
  <c r="M61" i="13"/>
  <c r="N61" i="13" s="1"/>
  <c r="L60" i="13"/>
  <c r="M60" i="13" s="1"/>
  <c r="L59" i="13"/>
  <c r="M59" i="13" s="1"/>
  <c r="N59" i="13" s="1"/>
  <c r="L58" i="13"/>
  <c r="M58" i="13" s="1"/>
  <c r="L65" i="33"/>
  <c r="M65" i="33"/>
  <c r="N65" i="33" s="1"/>
  <c r="L64" i="33"/>
  <c r="M64" i="33" s="1"/>
  <c r="L63" i="33"/>
  <c r="M63" i="33" s="1"/>
  <c r="N63" i="33" s="1"/>
  <c r="L62" i="33"/>
  <c r="M62" i="33" s="1"/>
  <c r="L61" i="32"/>
  <c r="L56" i="19"/>
  <c r="M56" i="19" s="1"/>
  <c r="N56" i="19" s="1"/>
  <c r="L61" i="33"/>
  <c r="M61" i="33"/>
  <c r="N61" i="33" s="1"/>
  <c r="L53" i="19"/>
  <c r="M53" i="19" s="1"/>
  <c r="L52" i="19"/>
  <c r="M52" i="19" s="1"/>
  <c r="L57" i="13"/>
  <c r="M57" i="13" s="1"/>
  <c r="N57" i="13" s="1"/>
  <c r="L56" i="13"/>
  <c r="M56" i="13" s="1"/>
  <c r="N56" i="13" s="1"/>
  <c r="L55" i="13"/>
  <c r="M55" i="13" s="1"/>
  <c r="N55" i="13" s="1"/>
  <c r="N60" i="13" l="1"/>
  <c r="N58" i="13"/>
  <c r="N64" i="33"/>
  <c r="N62" i="33"/>
  <c r="M61" i="32"/>
  <c r="N61" i="32" s="1"/>
  <c r="N53" i="19"/>
  <c r="N52" i="19"/>
  <c r="L54" i="13"/>
  <c r="M54" i="13" s="1"/>
  <c r="N54" i="13" s="1"/>
  <c r="L32" i="42"/>
  <c r="M32" i="42" s="1"/>
  <c r="L31" i="42"/>
  <c r="M31" i="42" s="1"/>
  <c r="L30" i="42"/>
  <c r="M30" i="42" s="1"/>
  <c r="L29" i="42"/>
  <c r="L28" i="42"/>
  <c r="M28" i="42" s="1"/>
  <c r="L27" i="42"/>
  <c r="M27" i="42" s="1"/>
  <c r="L26" i="42"/>
  <c r="M26" i="42" s="1"/>
  <c r="L25" i="42"/>
  <c r="L24" i="42"/>
  <c r="M24" i="42" s="1"/>
  <c r="L23" i="42"/>
  <c r="M23" i="42" s="1"/>
  <c r="L22" i="42"/>
  <c r="M22" i="42" s="1"/>
  <c r="L21" i="42"/>
  <c r="L20" i="42"/>
  <c r="M20" i="42" s="1"/>
  <c r="L19" i="42"/>
  <c r="M19" i="42" s="1"/>
  <c r="N31" i="42" l="1"/>
  <c r="M29" i="42"/>
  <c r="N29" i="42" s="1"/>
  <c r="N27" i="42"/>
  <c r="M25" i="42"/>
  <c r="N25" i="42" s="1"/>
  <c r="N23" i="42"/>
  <c r="M21" i="42"/>
  <c r="N21" i="42" s="1"/>
  <c r="N19" i="42"/>
  <c r="N20" i="42"/>
  <c r="N22" i="42"/>
  <c r="N24" i="42"/>
  <c r="N26" i="42"/>
  <c r="N28" i="42"/>
  <c r="N30" i="42"/>
  <c r="N32" i="42"/>
  <c r="L53" i="13"/>
  <c r="M53" i="13"/>
  <c r="N53" i="13" s="1"/>
  <c r="L52" i="13"/>
  <c r="M52" i="13"/>
  <c r="N52" i="13" s="1"/>
  <c r="L51" i="13"/>
  <c r="N37" i="42" l="1"/>
  <c r="M51" i="13"/>
  <c r="N51" i="13" s="1"/>
  <c r="L50" i="13" l="1"/>
  <c r="M50" i="13" s="1"/>
  <c r="N50" i="13" s="1"/>
  <c r="L49" i="13"/>
  <c r="M49" i="13" s="1"/>
  <c r="N49" i="13" s="1"/>
  <c r="L48" i="13"/>
  <c r="M48" i="13" s="1"/>
  <c r="N48" i="13" s="1"/>
  <c r="L47" i="13"/>
  <c r="M47" i="13"/>
  <c r="N47" i="13" s="1"/>
  <c r="L46" i="13"/>
  <c r="M46" i="13" s="1"/>
  <c r="L45" i="13"/>
  <c r="L44" i="13"/>
  <c r="M44" i="13" s="1"/>
  <c r="N44" i="13" s="1"/>
  <c r="N46" i="13" l="1"/>
  <c r="M45" i="13"/>
  <c r="N45" i="13" s="1"/>
  <c r="L33" i="41"/>
  <c r="M33" i="41" s="1"/>
  <c r="L32" i="41"/>
  <c r="M32" i="41" s="1"/>
  <c r="L31" i="41"/>
  <c r="M31" i="41" s="1"/>
  <c r="L30" i="41"/>
  <c r="M30" i="41" s="1"/>
  <c r="L29" i="41"/>
  <c r="M29" i="41" s="1"/>
  <c r="L28" i="41"/>
  <c r="M28" i="41" s="1"/>
  <c r="L27" i="41"/>
  <c r="M27" i="41" s="1"/>
  <c r="L26" i="41"/>
  <c r="M26" i="41" s="1"/>
  <c r="L25" i="41"/>
  <c r="M25" i="41" s="1"/>
  <c r="L24" i="41"/>
  <c r="L23" i="41"/>
  <c r="M23" i="41" s="1"/>
  <c r="L22" i="41"/>
  <c r="M22" i="41" s="1"/>
  <c r="L21" i="41"/>
  <c r="M21" i="41" s="1"/>
  <c r="L20" i="41"/>
  <c r="M20" i="41" s="1"/>
  <c r="L19" i="41"/>
  <c r="M19" i="41" s="1"/>
  <c r="L18" i="41"/>
  <c r="M18" i="41" s="1"/>
  <c r="L17" i="41"/>
  <c r="M17" i="41" s="1"/>
  <c r="L27" i="40"/>
  <c r="M27" i="40" s="1"/>
  <c r="L26" i="40"/>
  <c r="L25" i="40"/>
  <c r="M25" i="40" s="1"/>
  <c r="L24" i="40"/>
  <c r="L23" i="40"/>
  <c r="M23" i="40" s="1"/>
  <c r="L22" i="40"/>
  <c r="L21" i="40"/>
  <c r="M21" i="40" s="1"/>
  <c r="L20" i="40"/>
  <c r="L19" i="40"/>
  <c r="M19" i="40" s="1"/>
  <c r="M54" i="23"/>
  <c r="M53" i="23" l="1"/>
  <c r="N53" i="23" s="1"/>
  <c r="M20" i="40"/>
  <c r="N20" i="40" s="1"/>
  <c r="M22" i="40"/>
  <c r="N22" i="40" s="1"/>
  <c r="M24" i="40"/>
  <c r="N24" i="40" s="1"/>
  <c r="M26" i="40"/>
  <c r="N26" i="40" s="1"/>
  <c r="N26" i="41"/>
  <c r="M24" i="41"/>
  <c r="N24" i="41" s="1"/>
  <c r="N22" i="41"/>
  <c r="N20" i="41"/>
  <c r="N18" i="41"/>
  <c r="N17" i="41"/>
  <c r="N19" i="41"/>
  <c r="N21" i="41"/>
  <c r="N23" i="41"/>
  <c r="N25" i="41"/>
  <c r="N27" i="41"/>
  <c r="N33" i="41"/>
  <c r="N19" i="40"/>
  <c r="N21" i="40"/>
  <c r="N23" i="40"/>
  <c r="N25" i="40"/>
  <c r="N27" i="40"/>
  <c r="N54" i="23"/>
  <c r="M55" i="23"/>
  <c r="N55" i="23" s="1"/>
  <c r="N44" i="40" l="1"/>
  <c r="N34" i="41"/>
  <c r="L29" i="25"/>
  <c r="M29" i="25" s="1"/>
  <c r="N29" i="25" s="1"/>
  <c r="L35" i="39"/>
  <c r="L34" i="39"/>
  <c r="L33" i="39"/>
  <c r="M33" i="39" s="1"/>
  <c r="L32" i="39"/>
  <c r="L31" i="39"/>
  <c r="L30" i="39"/>
  <c r="M30" i="39" s="1"/>
  <c r="L29" i="39"/>
  <c r="M29" i="39" s="1"/>
  <c r="L28" i="39"/>
  <c r="M28" i="39" s="1"/>
  <c r="L27" i="39"/>
  <c r="L26" i="39"/>
  <c r="M26" i="39" s="1"/>
  <c r="L25" i="39"/>
  <c r="M25" i="39" s="1"/>
  <c r="L24" i="39"/>
  <c r="M24" i="39" s="1"/>
  <c r="L23" i="39"/>
  <c r="M23" i="39" s="1"/>
  <c r="L22" i="39"/>
  <c r="M22" i="39" s="1"/>
  <c r="L21" i="39"/>
  <c r="L20" i="39"/>
  <c r="M20" i="39" s="1"/>
  <c r="L19" i="39"/>
  <c r="M19" i="39" s="1"/>
  <c r="L18" i="39"/>
  <c r="M18" i="39" s="1"/>
  <c r="L17" i="39"/>
  <c r="M17" i="39" s="1"/>
  <c r="M35" i="39" l="1"/>
  <c r="N35" i="39" s="1"/>
  <c r="M31" i="39"/>
  <c r="N31" i="39" s="1"/>
  <c r="N29" i="39"/>
  <c r="M27" i="39"/>
  <c r="N27" i="39" s="1"/>
  <c r="N25" i="39"/>
  <c r="N23" i="39"/>
  <c r="M21" i="39"/>
  <c r="N21" i="39" s="1"/>
  <c r="N19" i="39"/>
  <c r="N17" i="39"/>
  <c r="N18" i="39"/>
  <c r="N20" i="39"/>
  <c r="N22" i="39"/>
  <c r="N24" i="39"/>
  <c r="N26" i="39"/>
  <c r="N28" i="39"/>
  <c r="N30" i="39"/>
  <c r="M32" i="39"/>
  <c r="M34" i="39"/>
  <c r="N36" i="39" l="1"/>
  <c r="L20" i="38" l="1"/>
  <c r="M20" i="38" s="1"/>
  <c r="L19" i="38"/>
  <c r="L18" i="38"/>
  <c r="M18" i="38" s="1"/>
  <c r="L17" i="38"/>
  <c r="M17" i="38" s="1"/>
  <c r="M19" i="38" l="1"/>
  <c r="N19" i="38" s="1"/>
  <c r="N17" i="38"/>
  <c r="N18" i="38"/>
  <c r="N20" i="38"/>
  <c r="N21" i="38" l="1"/>
  <c r="L18" i="18"/>
  <c r="M18" i="18" s="1"/>
  <c r="L17" i="17"/>
  <c r="M17" i="17" s="1"/>
  <c r="N17" i="17" s="1"/>
  <c r="L17" i="18"/>
  <c r="M17" i="18" s="1"/>
  <c r="M19" i="16"/>
  <c r="N19" i="16" s="1"/>
  <c r="M18" i="16"/>
  <c r="N18" i="16" s="1"/>
  <c r="M17" i="16"/>
  <c r="N17" i="16" s="1"/>
  <c r="L20" i="14"/>
  <c r="M20" i="14" s="1"/>
  <c r="L19" i="14"/>
  <c r="M19" i="14" s="1"/>
  <c r="L18" i="14"/>
  <c r="M18" i="14" s="1"/>
  <c r="L17" i="14"/>
  <c r="M17" i="14" l="1"/>
  <c r="N17" i="14" s="1"/>
  <c r="O17" i="16"/>
  <c r="N19" i="14"/>
  <c r="O18" i="16"/>
  <c r="N18" i="18"/>
  <c r="N17" i="18"/>
  <c r="O19" i="16"/>
  <c r="N18" i="14"/>
  <c r="N20" i="14"/>
  <c r="L28" i="25" l="1"/>
  <c r="L27" i="25"/>
  <c r="M27" i="25" s="1"/>
  <c r="M28" i="25" l="1"/>
  <c r="N28" i="25" s="1"/>
  <c r="N27" i="25"/>
  <c r="L52" i="23"/>
  <c r="M52" i="23" s="1"/>
  <c r="L51" i="23"/>
  <c r="M51" i="23" s="1"/>
  <c r="N51" i="23" s="1"/>
  <c r="L50" i="23"/>
  <c r="M50" i="23"/>
  <c r="N50" i="23" s="1"/>
  <c r="L49" i="23"/>
  <c r="M49" i="23"/>
  <c r="N49" i="23" s="1"/>
  <c r="L48" i="23"/>
  <c r="M48" i="23" s="1"/>
  <c r="N52" i="23" l="1"/>
  <c r="N48" i="23"/>
  <c r="L47" i="23"/>
  <c r="M47" i="23" s="1"/>
  <c r="N47" i="23" l="1"/>
  <c r="L21" i="37" l="1"/>
  <c r="L20" i="37"/>
  <c r="M20" i="37" s="1"/>
  <c r="L19" i="37"/>
  <c r="M19" i="37" s="1"/>
  <c r="L18" i="37"/>
  <c r="M18" i="37" s="1"/>
  <c r="L17" i="37"/>
  <c r="L22" i="36"/>
  <c r="M22" i="36" s="1"/>
  <c r="L21" i="36"/>
  <c r="M21" i="36" s="1"/>
  <c r="L20" i="36"/>
  <c r="L19" i="36"/>
  <c r="M19" i="36" s="1"/>
  <c r="L18" i="36"/>
  <c r="M18" i="36" s="1"/>
  <c r="L17" i="36"/>
  <c r="M17" i="36" s="1"/>
  <c r="L21" i="35"/>
  <c r="M21" i="35" s="1"/>
  <c r="L20" i="35"/>
  <c r="M20" i="35" s="1"/>
  <c r="L19" i="35"/>
  <c r="M19" i="35" s="1"/>
  <c r="L18" i="35"/>
  <c r="M18" i="35" s="1"/>
  <c r="L17" i="35"/>
  <c r="M17" i="35" s="1"/>
  <c r="M21" i="37" l="1"/>
  <c r="N21" i="37" s="1"/>
  <c r="N19" i="37"/>
  <c r="N22" i="36"/>
  <c r="M20" i="36"/>
  <c r="N20" i="36" s="1"/>
  <c r="N18" i="36"/>
  <c r="M17" i="37"/>
  <c r="N17" i="37" s="1"/>
  <c r="N18" i="37"/>
  <c r="N20" i="37"/>
  <c r="N17" i="36"/>
  <c r="N19" i="36"/>
  <c r="N21" i="36"/>
  <c r="N20" i="35"/>
  <c r="N18" i="35"/>
  <c r="N19" i="35"/>
  <c r="N21" i="35"/>
  <c r="N17" i="35"/>
  <c r="N22" i="37" l="1"/>
  <c r="N25" i="36"/>
  <c r="N24" i="35"/>
  <c r="L21" i="34" l="1"/>
  <c r="M21" i="34" s="1"/>
  <c r="L20" i="34"/>
  <c r="M20" i="34" s="1"/>
  <c r="L19" i="34"/>
  <c r="M19" i="34" s="1"/>
  <c r="L18" i="34"/>
  <c r="L17" i="34"/>
  <c r="M17" i="34" s="1"/>
  <c r="N20" i="34" l="1"/>
  <c r="M18" i="34"/>
  <c r="N18" i="34" s="1"/>
  <c r="N17" i="34"/>
  <c r="N19" i="34"/>
  <c r="N21" i="34"/>
  <c r="L27" i="12"/>
  <c r="L26" i="12"/>
  <c r="M26" i="12" s="1"/>
  <c r="L25" i="12"/>
  <c r="L24" i="12"/>
  <c r="L23" i="12"/>
  <c r="L22" i="12"/>
  <c r="M22" i="12" s="1"/>
  <c r="L21" i="12"/>
  <c r="L20" i="12"/>
  <c r="L19" i="12"/>
  <c r="M19" i="12" s="1"/>
  <c r="L18" i="12"/>
  <c r="M18" i="12" s="1"/>
  <c r="L17" i="12"/>
  <c r="M17" i="12" l="1"/>
  <c r="N17" i="12" s="1"/>
  <c r="M20" i="12"/>
  <c r="N20" i="12" s="1"/>
  <c r="N22" i="12"/>
  <c r="M24" i="12"/>
  <c r="N24" i="12" s="1"/>
  <c r="N26" i="12"/>
  <c r="N18" i="12"/>
  <c r="N22" i="34"/>
  <c r="M21" i="12"/>
  <c r="N21" i="12" s="1"/>
  <c r="M23" i="12"/>
  <c r="N23" i="12" s="1"/>
  <c r="M25" i="12"/>
  <c r="N25" i="12" s="1"/>
  <c r="M27" i="12"/>
  <c r="N27" i="12" s="1"/>
  <c r="L78" i="13" l="1"/>
  <c r="L43" i="13"/>
  <c r="M43" i="13" s="1"/>
  <c r="L42" i="13"/>
  <c r="M42" i="13" s="1"/>
  <c r="L41" i="13"/>
  <c r="M41" i="13" s="1"/>
  <c r="L40" i="13"/>
  <c r="L39" i="13"/>
  <c r="M39" i="13" s="1"/>
  <c r="L38" i="13"/>
  <c r="L37" i="13"/>
  <c r="M37" i="13" s="1"/>
  <c r="L36" i="13"/>
  <c r="L35" i="13"/>
  <c r="M35" i="13" s="1"/>
  <c r="L34" i="13"/>
  <c r="M34" i="13" s="1"/>
  <c r="L33" i="13"/>
  <c r="M33" i="13" s="1"/>
  <c r="L32" i="13"/>
  <c r="L31" i="13"/>
  <c r="M31" i="13" s="1"/>
  <c r="L30" i="13"/>
  <c r="M30" i="13" s="1"/>
  <c r="L29" i="13"/>
  <c r="M29" i="13" s="1"/>
  <c r="L28" i="13"/>
  <c r="L27" i="13"/>
  <c r="M27" i="13" s="1"/>
  <c r="L26" i="13"/>
  <c r="M26" i="13" s="1"/>
  <c r="L25" i="13"/>
  <c r="M25" i="13" s="1"/>
  <c r="L24" i="13"/>
  <c r="L23" i="13"/>
  <c r="M23" i="13" s="1"/>
  <c r="L22" i="13"/>
  <c r="M22" i="13" s="1"/>
  <c r="L21" i="13"/>
  <c r="M21" i="13" s="1"/>
  <c r="L20" i="13"/>
  <c r="M20" i="13" s="1"/>
  <c r="L19" i="13"/>
  <c r="M19" i="13" s="1"/>
  <c r="L18" i="13"/>
  <c r="L17" i="13"/>
  <c r="L80" i="19"/>
  <c r="M80" i="19" s="1"/>
  <c r="L55" i="19"/>
  <c r="L54" i="19"/>
  <c r="M54" i="19" s="1"/>
  <c r="L51" i="19"/>
  <c r="M51" i="19" s="1"/>
  <c r="L50" i="19"/>
  <c r="M50" i="19" s="1"/>
  <c r="L49" i="19"/>
  <c r="L48" i="19"/>
  <c r="M48" i="19" s="1"/>
  <c r="L47" i="19"/>
  <c r="M47" i="19" s="1"/>
  <c r="L46" i="19"/>
  <c r="M46" i="19" s="1"/>
  <c r="L45" i="19"/>
  <c r="L44" i="19"/>
  <c r="M44" i="19" s="1"/>
  <c r="L43" i="19"/>
  <c r="M43" i="19" s="1"/>
  <c r="L42" i="19"/>
  <c r="M42" i="19" s="1"/>
  <c r="L41" i="19"/>
  <c r="L40" i="19"/>
  <c r="M40" i="19" s="1"/>
  <c r="L39" i="19"/>
  <c r="M39" i="19" s="1"/>
  <c r="L38" i="19"/>
  <c r="M38" i="19" s="1"/>
  <c r="L37" i="19"/>
  <c r="L36" i="19"/>
  <c r="M36" i="19" s="1"/>
  <c r="L35" i="19"/>
  <c r="M35" i="19" s="1"/>
  <c r="L34" i="19"/>
  <c r="M34" i="19" s="1"/>
  <c r="L33" i="19"/>
  <c r="L32" i="19"/>
  <c r="M32" i="19" s="1"/>
  <c r="L31" i="19"/>
  <c r="M31" i="19" s="1"/>
  <c r="L30" i="19"/>
  <c r="M30" i="19" s="1"/>
  <c r="L29" i="19"/>
  <c r="L28" i="19"/>
  <c r="M28" i="19" s="1"/>
  <c r="L27" i="19"/>
  <c r="M27" i="19" s="1"/>
  <c r="L26" i="19"/>
  <c r="M26" i="19" s="1"/>
  <c r="L25" i="19"/>
  <c r="M25" i="19" s="1"/>
  <c r="L24" i="19"/>
  <c r="M24" i="19" s="1"/>
  <c r="L23" i="19"/>
  <c r="L22" i="19"/>
  <c r="M22" i="19" s="1"/>
  <c r="L21" i="19"/>
  <c r="M21" i="19" s="1"/>
  <c r="N21" i="19" s="1"/>
  <c r="L84" i="33"/>
  <c r="M84" i="33" s="1"/>
  <c r="L60" i="33"/>
  <c r="M60" i="33" s="1"/>
  <c r="L59" i="33"/>
  <c r="L58" i="33"/>
  <c r="M58" i="33" s="1"/>
  <c r="L57" i="33"/>
  <c r="M57" i="33" s="1"/>
  <c r="L56" i="33"/>
  <c r="M56" i="33" s="1"/>
  <c r="L55" i="33"/>
  <c r="L54" i="33"/>
  <c r="M54" i="33" s="1"/>
  <c r="L53" i="33"/>
  <c r="M53" i="33" s="1"/>
  <c r="L52" i="33"/>
  <c r="M52" i="33" s="1"/>
  <c r="L51" i="33"/>
  <c r="L50" i="33"/>
  <c r="M50" i="33" s="1"/>
  <c r="L49" i="33"/>
  <c r="M49" i="33" s="1"/>
  <c r="L48" i="33"/>
  <c r="M48" i="33" s="1"/>
  <c r="L47" i="33"/>
  <c r="L46" i="33"/>
  <c r="M46" i="33" s="1"/>
  <c r="L45" i="33"/>
  <c r="M45" i="33" s="1"/>
  <c r="L44" i="33"/>
  <c r="M44" i="33" s="1"/>
  <c r="L43" i="33"/>
  <c r="L42" i="33"/>
  <c r="M42" i="33" s="1"/>
  <c r="L41" i="33"/>
  <c r="M41" i="33" s="1"/>
  <c r="L40" i="33"/>
  <c r="M40" i="33" s="1"/>
  <c r="L39" i="33"/>
  <c r="L38" i="33"/>
  <c r="M38" i="33" s="1"/>
  <c r="L37" i="33"/>
  <c r="L36" i="33"/>
  <c r="M36" i="33" s="1"/>
  <c r="L35" i="33"/>
  <c r="L34" i="33"/>
  <c r="M34" i="33" s="1"/>
  <c r="L33" i="33"/>
  <c r="M33" i="33" s="1"/>
  <c r="L32" i="33"/>
  <c r="M32" i="33" s="1"/>
  <c r="L31" i="33"/>
  <c r="L30" i="33"/>
  <c r="M30" i="33" s="1"/>
  <c r="L29" i="33"/>
  <c r="M29" i="33" s="1"/>
  <c r="L28" i="33"/>
  <c r="M28" i="33" s="1"/>
  <c r="L27" i="33"/>
  <c r="L26" i="33"/>
  <c r="M26" i="33" s="1"/>
  <c r="L25" i="33"/>
  <c r="L24" i="33"/>
  <c r="M24" i="33" s="1"/>
  <c r="L23" i="33"/>
  <c r="M23" i="33" s="1"/>
  <c r="L22" i="33"/>
  <c r="M22" i="33" s="1"/>
  <c r="L21" i="33"/>
  <c r="L20" i="33"/>
  <c r="M20" i="33" s="1"/>
  <c r="L19" i="33"/>
  <c r="M19" i="33" s="1"/>
  <c r="L18" i="33"/>
  <c r="M18" i="33" s="1"/>
  <c r="L17" i="33"/>
  <c r="M17" i="33" s="1"/>
  <c r="L23" i="11"/>
  <c r="L21" i="11"/>
  <c r="L20" i="11"/>
  <c r="L19" i="11"/>
  <c r="L18" i="11"/>
  <c r="M18" i="11" s="1"/>
  <c r="M17" i="13" l="1"/>
  <c r="N17" i="13" s="1"/>
  <c r="N42" i="13"/>
  <c r="M29" i="19"/>
  <c r="N29" i="19" s="1"/>
  <c r="N31" i="19"/>
  <c r="M33" i="19"/>
  <c r="N33" i="19" s="1"/>
  <c r="N35" i="19"/>
  <c r="M37" i="19"/>
  <c r="N37" i="19" s="1"/>
  <c r="N39" i="19"/>
  <c r="M41" i="19"/>
  <c r="N41" i="19" s="1"/>
  <c r="N43" i="19"/>
  <c r="M45" i="19"/>
  <c r="N45" i="19" s="1"/>
  <c r="N47" i="19"/>
  <c r="M49" i="19"/>
  <c r="N49" i="19" s="1"/>
  <c r="N51" i="19"/>
  <c r="M55" i="19"/>
  <c r="N55" i="19" s="1"/>
  <c r="M39" i="33"/>
  <c r="N39" i="33" s="1"/>
  <c r="N41" i="33"/>
  <c r="M43" i="33"/>
  <c r="N43" i="33" s="1"/>
  <c r="N45" i="33"/>
  <c r="M47" i="33"/>
  <c r="N47" i="33" s="1"/>
  <c r="N49" i="33"/>
  <c r="M51" i="33"/>
  <c r="N51" i="33" s="1"/>
  <c r="N53" i="33"/>
  <c r="M55" i="33"/>
  <c r="N55" i="33" s="1"/>
  <c r="N57" i="33"/>
  <c r="M59" i="33"/>
  <c r="N59" i="33" s="1"/>
  <c r="N84" i="33"/>
  <c r="N18" i="11"/>
  <c r="M40" i="13"/>
  <c r="N40" i="13" s="1"/>
  <c r="M37" i="33"/>
  <c r="N37" i="33" s="1"/>
  <c r="M38" i="13"/>
  <c r="N38" i="13" s="1"/>
  <c r="M35" i="33"/>
  <c r="N35" i="33" s="1"/>
  <c r="M21" i="11"/>
  <c r="N21" i="11" s="1"/>
  <c r="N33" i="33"/>
  <c r="M31" i="33"/>
  <c r="N31" i="33" s="1"/>
  <c r="N29" i="33"/>
  <c r="M27" i="33"/>
  <c r="N27" i="33" s="1"/>
  <c r="N27" i="19"/>
  <c r="M25" i="33"/>
  <c r="N25" i="33" s="1"/>
  <c r="N23" i="33"/>
  <c r="M36" i="13"/>
  <c r="N36" i="13" s="1"/>
  <c r="N34" i="13"/>
  <c r="M32" i="13"/>
  <c r="N32" i="13" s="1"/>
  <c r="N30" i="13"/>
  <c r="M28" i="13"/>
  <c r="N28" i="13" s="1"/>
  <c r="N26" i="13"/>
  <c r="M24" i="13"/>
  <c r="N24" i="13" s="1"/>
  <c r="N22" i="13"/>
  <c r="N20" i="13"/>
  <c r="M18" i="13"/>
  <c r="N18" i="13" s="1"/>
  <c r="N19" i="13"/>
  <c r="N21" i="13"/>
  <c r="N23" i="13"/>
  <c r="N25" i="13"/>
  <c r="N27" i="13"/>
  <c r="N29" i="13"/>
  <c r="N31" i="13"/>
  <c r="N33" i="13"/>
  <c r="N35" i="13"/>
  <c r="N37" i="13"/>
  <c r="N39" i="13"/>
  <c r="N41" i="13"/>
  <c r="N43" i="13"/>
  <c r="M78" i="13"/>
  <c r="N78" i="13" s="1"/>
  <c r="N25" i="19"/>
  <c r="M23" i="19"/>
  <c r="N23" i="19" s="1"/>
  <c r="N22" i="19"/>
  <c r="N24" i="19"/>
  <c r="N26" i="19"/>
  <c r="N28" i="19"/>
  <c r="N30" i="19"/>
  <c r="N32" i="19"/>
  <c r="N34" i="19"/>
  <c r="N36" i="19"/>
  <c r="N38" i="19"/>
  <c r="N40" i="19"/>
  <c r="N42" i="19"/>
  <c r="N44" i="19"/>
  <c r="N46" i="19"/>
  <c r="N48" i="19"/>
  <c r="N50" i="19"/>
  <c r="N54" i="19"/>
  <c r="N80" i="19"/>
  <c r="M21" i="33"/>
  <c r="N21" i="33" s="1"/>
  <c r="N19" i="33"/>
  <c r="N17" i="33"/>
  <c r="N18" i="33"/>
  <c r="N20" i="33"/>
  <c r="N22" i="33"/>
  <c r="N24" i="33"/>
  <c r="N26" i="33"/>
  <c r="N28" i="33"/>
  <c r="N30" i="33"/>
  <c r="N32" i="33"/>
  <c r="N34" i="33"/>
  <c r="N36" i="33"/>
  <c r="N38" i="33"/>
  <c r="N40" i="33"/>
  <c r="N42" i="33"/>
  <c r="N44" i="33"/>
  <c r="N46" i="33"/>
  <c r="N48" i="33"/>
  <c r="N50" i="33"/>
  <c r="N52" i="33"/>
  <c r="N54" i="33"/>
  <c r="N56" i="33"/>
  <c r="N58" i="33"/>
  <c r="N60" i="33"/>
  <c r="M19" i="11"/>
  <c r="N19" i="11" s="1"/>
  <c r="M20" i="11"/>
  <c r="N20" i="11" s="1"/>
  <c r="M23" i="11"/>
  <c r="N23" i="11" s="1"/>
  <c r="L70" i="32"/>
  <c r="M70" i="32" s="1"/>
  <c r="L60" i="32"/>
  <c r="M60" i="32" s="1"/>
  <c r="L59" i="32"/>
  <c r="L58" i="32"/>
  <c r="M58" i="32" s="1"/>
  <c r="L57" i="32"/>
  <c r="M57" i="32" s="1"/>
  <c r="L56" i="32"/>
  <c r="L55" i="32"/>
  <c r="M55" i="32" s="1"/>
  <c r="L54" i="32"/>
  <c r="M54" i="32" s="1"/>
  <c r="L53" i="32"/>
  <c r="M53" i="32" s="1"/>
  <c r="L52" i="32"/>
  <c r="L51" i="32"/>
  <c r="M51" i="32" s="1"/>
  <c r="L50" i="32"/>
  <c r="M50" i="32" s="1"/>
  <c r="L49" i="32"/>
  <c r="M49" i="32" s="1"/>
  <c r="L48" i="32"/>
  <c r="L47" i="32"/>
  <c r="M47" i="32" s="1"/>
  <c r="L46" i="32"/>
  <c r="M46" i="32" s="1"/>
  <c r="L45" i="32"/>
  <c r="M45" i="32" s="1"/>
  <c r="L44" i="32"/>
  <c r="L43" i="32"/>
  <c r="M43" i="32" s="1"/>
  <c r="L42" i="32"/>
  <c r="M42" i="32" s="1"/>
  <c r="L41" i="32"/>
  <c r="M41" i="32" s="1"/>
  <c r="L40" i="32"/>
  <c r="L39" i="32"/>
  <c r="M39" i="32" s="1"/>
  <c r="L38" i="32"/>
  <c r="M38" i="32" s="1"/>
  <c r="L37" i="32"/>
  <c r="M37" i="32" s="1"/>
  <c r="L36" i="32"/>
  <c r="L35" i="32"/>
  <c r="M35" i="32" s="1"/>
  <c r="L34" i="32"/>
  <c r="L33" i="32"/>
  <c r="M33" i="32" s="1"/>
  <c r="L32" i="32"/>
  <c r="L31" i="32"/>
  <c r="M31" i="32" s="1"/>
  <c r="L30" i="32"/>
  <c r="M30" i="32" s="1"/>
  <c r="L29" i="32"/>
  <c r="M29" i="32" s="1"/>
  <c r="L28" i="32"/>
  <c r="L27" i="32"/>
  <c r="M27" i="32" s="1"/>
  <c r="L26" i="32"/>
  <c r="L25" i="32"/>
  <c r="M25" i="32" s="1"/>
  <c r="L24" i="32"/>
  <c r="L23" i="32"/>
  <c r="M23" i="32" s="1"/>
  <c r="L22" i="32"/>
  <c r="M22" i="32" s="1"/>
  <c r="L21" i="32"/>
  <c r="M21" i="32" s="1"/>
  <c r="L20" i="32"/>
  <c r="L19" i="32"/>
  <c r="M19" i="32" s="1"/>
  <c r="L18" i="32"/>
  <c r="L17" i="32"/>
  <c r="M17" i="32" s="1"/>
  <c r="L19" i="31"/>
  <c r="M19" i="31" s="1"/>
  <c r="L18" i="31"/>
  <c r="M18" i="31" s="1"/>
  <c r="L17" i="31"/>
  <c r="L26" i="25"/>
  <c r="M26" i="25" s="1"/>
  <c r="L25" i="25"/>
  <c r="L24" i="25"/>
  <c r="M24" i="25" s="1"/>
  <c r="L23" i="25"/>
  <c r="L22" i="25"/>
  <c r="M22" i="25" s="1"/>
  <c r="L21" i="25"/>
  <c r="M21" i="25" s="1"/>
  <c r="L20" i="25"/>
  <c r="M20" i="25" s="1"/>
  <c r="L19" i="25"/>
  <c r="L18" i="25"/>
  <c r="M18" i="25" s="1"/>
  <c r="L17" i="25"/>
  <c r="M17" i="25" s="1"/>
  <c r="N17" i="25" s="1"/>
  <c r="L38" i="30"/>
  <c r="M38" i="30" s="1"/>
  <c r="L37" i="30"/>
  <c r="L36" i="30"/>
  <c r="L35" i="30"/>
  <c r="L34" i="30"/>
  <c r="M34" i="30" s="1"/>
  <c r="L33" i="30"/>
  <c r="L32" i="30"/>
  <c r="L31" i="30"/>
  <c r="L30" i="30"/>
  <c r="M30" i="30" s="1"/>
  <c r="L29" i="30"/>
  <c r="L28" i="30"/>
  <c r="L27" i="30"/>
  <c r="L26" i="30"/>
  <c r="M26" i="30" s="1"/>
  <c r="L25" i="30"/>
  <c r="L24" i="30"/>
  <c r="L23" i="30"/>
  <c r="M23" i="30" s="1"/>
  <c r="L22" i="30"/>
  <c r="L21" i="30"/>
  <c r="M21" i="30" s="1"/>
  <c r="L20" i="30"/>
  <c r="M20" i="30" s="1"/>
  <c r="L19" i="30"/>
  <c r="M19" i="30" s="1"/>
  <c r="L18" i="30"/>
  <c r="M59" i="32" l="1"/>
  <c r="N59" i="32" s="1"/>
  <c r="N26" i="30"/>
  <c r="M28" i="30"/>
  <c r="N28" i="30" s="1"/>
  <c r="N30" i="30"/>
  <c r="M32" i="30"/>
  <c r="M36" i="30"/>
  <c r="N21" i="25"/>
  <c r="M23" i="25"/>
  <c r="N23" i="25" s="1"/>
  <c r="N19" i="31"/>
  <c r="M40" i="32"/>
  <c r="N40" i="32" s="1"/>
  <c r="N42" i="32"/>
  <c r="M44" i="32"/>
  <c r="N44" i="32" s="1"/>
  <c r="N46" i="32"/>
  <c r="M48" i="32"/>
  <c r="N48" i="32" s="1"/>
  <c r="N50" i="32"/>
  <c r="M52" i="32"/>
  <c r="N52" i="32" s="1"/>
  <c r="N54" i="32"/>
  <c r="M56" i="32"/>
  <c r="N60" i="32"/>
  <c r="N38" i="32"/>
  <c r="M36" i="32"/>
  <c r="N36" i="32" s="1"/>
  <c r="M34" i="32"/>
  <c r="N34" i="32" s="1"/>
  <c r="M32" i="32"/>
  <c r="N32" i="32" s="1"/>
  <c r="M24" i="30"/>
  <c r="N24" i="30" s="1"/>
  <c r="M22" i="30"/>
  <c r="N22" i="30" s="1"/>
  <c r="N20" i="30"/>
  <c r="N30" i="32"/>
  <c r="M25" i="25"/>
  <c r="N25" i="25" s="1"/>
  <c r="M19" i="25"/>
  <c r="N19" i="25" s="1"/>
  <c r="M28" i="32"/>
  <c r="N28" i="32" s="1"/>
  <c r="M26" i="32"/>
  <c r="N26" i="32" s="1"/>
  <c r="M24" i="32"/>
  <c r="N24" i="32" s="1"/>
  <c r="N22" i="32"/>
  <c r="M20" i="32"/>
  <c r="N20" i="32" s="1"/>
  <c r="N85" i="33"/>
  <c r="M18" i="32"/>
  <c r="N19" i="32"/>
  <c r="N21" i="32"/>
  <c r="N23" i="32"/>
  <c r="N25" i="32"/>
  <c r="N27" i="32"/>
  <c r="N29" i="32"/>
  <c r="N31" i="32"/>
  <c r="N33" i="32"/>
  <c r="N35" i="32"/>
  <c r="N37" i="32"/>
  <c r="N39" i="32"/>
  <c r="N41" i="32"/>
  <c r="N43" i="32"/>
  <c r="N45" i="32"/>
  <c r="N47" i="32"/>
  <c r="N49" i="32"/>
  <c r="N51" i="32"/>
  <c r="N53" i="32"/>
  <c r="N70" i="32"/>
  <c r="M17" i="31"/>
  <c r="N17" i="31" s="1"/>
  <c r="N18" i="31"/>
  <c r="N18" i="25"/>
  <c r="N20" i="25"/>
  <c r="N22" i="25"/>
  <c r="N24" i="25"/>
  <c r="N26" i="25"/>
  <c r="M18" i="30"/>
  <c r="N18" i="30" s="1"/>
  <c r="N19" i="30"/>
  <c r="N21" i="30"/>
  <c r="N23" i="30"/>
  <c r="M25" i="30"/>
  <c r="N25" i="30" s="1"/>
  <c r="M27" i="30"/>
  <c r="N27" i="30" s="1"/>
  <c r="M29" i="30"/>
  <c r="N29" i="30" s="1"/>
  <c r="M31" i="30"/>
  <c r="M33" i="30"/>
  <c r="M35" i="30"/>
  <c r="M37" i="30"/>
  <c r="N71" i="32" l="1"/>
  <c r="N20" i="31"/>
  <c r="N41" i="30"/>
  <c r="L47" i="29" l="1"/>
  <c r="L46" i="29"/>
  <c r="L45" i="29"/>
  <c r="M45" i="29" s="1"/>
  <c r="L44" i="29"/>
  <c r="L43" i="29"/>
  <c r="L42" i="29"/>
  <c r="L41" i="29"/>
  <c r="M41" i="29" s="1"/>
  <c r="L40" i="29"/>
  <c r="L39" i="29"/>
  <c r="L38" i="29"/>
  <c r="L37" i="29"/>
  <c r="M37" i="29" s="1"/>
  <c r="L36" i="29"/>
  <c r="L35" i="29"/>
  <c r="L34" i="29"/>
  <c r="L33" i="29"/>
  <c r="M33" i="29" s="1"/>
  <c r="L32" i="29"/>
  <c r="M32" i="29" s="1"/>
  <c r="L31" i="29"/>
  <c r="L30" i="29"/>
  <c r="L29" i="29"/>
  <c r="M29" i="29" s="1"/>
  <c r="L28" i="29"/>
  <c r="L27" i="29"/>
  <c r="L26" i="29"/>
  <c r="M26" i="29" s="1"/>
  <c r="L25" i="29"/>
  <c r="L24" i="29"/>
  <c r="M24" i="29" s="1"/>
  <c r="L23" i="29"/>
  <c r="M23" i="29" s="1"/>
  <c r="L22" i="29"/>
  <c r="M22" i="29" s="1"/>
  <c r="L21" i="29"/>
  <c r="L20" i="29"/>
  <c r="M20" i="29" s="1"/>
  <c r="N20" i="29" s="1"/>
  <c r="L19" i="29"/>
  <c r="L18" i="29"/>
  <c r="L17" i="29"/>
  <c r="M17" i="29" s="1"/>
  <c r="M27" i="29" l="1"/>
  <c r="N27" i="29" s="1"/>
  <c r="N29" i="29"/>
  <c r="M31" i="29"/>
  <c r="N31" i="29" s="1"/>
  <c r="N33" i="29"/>
  <c r="M35" i="29"/>
  <c r="N35" i="29" s="1"/>
  <c r="N37" i="29"/>
  <c r="M39" i="29"/>
  <c r="N39" i="29" s="1"/>
  <c r="M43" i="29"/>
  <c r="M47" i="29"/>
  <c r="M25" i="29"/>
  <c r="N25" i="29" s="1"/>
  <c r="N23" i="29"/>
  <c r="M21" i="29"/>
  <c r="N21" i="29" s="1"/>
  <c r="M19" i="29"/>
  <c r="N19" i="29" s="1"/>
  <c r="N17" i="29"/>
  <c r="N22" i="29"/>
  <c r="N24" i="29"/>
  <c r="N26" i="29"/>
  <c r="N32" i="29"/>
  <c r="M18" i="29"/>
  <c r="N18" i="29" s="1"/>
  <c r="M28" i="29"/>
  <c r="N28" i="29" s="1"/>
  <c r="M30" i="29"/>
  <c r="N30" i="29" s="1"/>
  <c r="M34" i="29"/>
  <c r="N34" i="29" s="1"/>
  <c r="M36" i="29"/>
  <c r="N36" i="29" s="1"/>
  <c r="M38" i="29"/>
  <c r="N38" i="29" s="1"/>
  <c r="M40" i="29"/>
  <c r="M42" i="29"/>
  <c r="M44" i="29"/>
  <c r="M46" i="29"/>
  <c r="N48" i="29" l="1"/>
  <c r="L41" i="28" l="1"/>
  <c r="M41" i="28" s="1"/>
  <c r="L40" i="28"/>
  <c r="M40" i="28" s="1"/>
  <c r="L39" i="28"/>
  <c r="L38" i="28"/>
  <c r="M38" i="28" s="1"/>
  <c r="L37" i="28"/>
  <c r="M37" i="28" s="1"/>
  <c r="L36" i="28"/>
  <c r="M36" i="28" s="1"/>
  <c r="L35" i="28"/>
  <c r="L34" i="28"/>
  <c r="M34" i="28" s="1"/>
  <c r="L33" i="28"/>
  <c r="M33" i="28" s="1"/>
  <c r="L32" i="28"/>
  <c r="M32" i="28" s="1"/>
  <c r="L31" i="28"/>
  <c r="L30" i="28"/>
  <c r="M30" i="28" s="1"/>
  <c r="L29" i="28"/>
  <c r="M29" i="28" s="1"/>
  <c r="L28" i="28"/>
  <c r="M28" i="28" s="1"/>
  <c r="L27" i="28"/>
  <c r="L26" i="28"/>
  <c r="M26" i="28" s="1"/>
  <c r="L25" i="28"/>
  <c r="M25" i="28" s="1"/>
  <c r="L24" i="28"/>
  <c r="M24" i="28" s="1"/>
  <c r="L23" i="28"/>
  <c r="M23" i="28" s="1"/>
  <c r="L22" i="28"/>
  <c r="M22" i="28" s="1"/>
  <c r="L21" i="28"/>
  <c r="L20" i="28"/>
  <c r="M20" i="28" s="1"/>
  <c r="L19" i="28"/>
  <c r="M19" i="28" s="1"/>
  <c r="L18" i="28"/>
  <c r="M18" i="28" s="1"/>
  <c r="L17" i="28"/>
  <c r="M17" i="28" s="1"/>
  <c r="N25" i="28" l="1"/>
  <c r="M27" i="28"/>
  <c r="N27" i="28" s="1"/>
  <c r="N29" i="28"/>
  <c r="M31" i="28"/>
  <c r="M35" i="28"/>
  <c r="M39" i="28"/>
  <c r="N41" i="28"/>
  <c r="N23" i="28"/>
  <c r="M21" i="28"/>
  <c r="N21" i="28" s="1"/>
  <c r="N19" i="28"/>
  <c r="N17" i="28"/>
  <c r="N18" i="28"/>
  <c r="N20" i="28"/>
  <c r="N22" i="28"/>
  <c r="N24" i="28"/>
  <c r="N26" i="28"/>
  <c r="N28" i="28"/>
  <c r="N30" i="28"/>
  <c r="N42" i="28" l="1"/>
  <c r="L27" i="27"/>
  <c r="L26" i="27"/>
  <c r="L25" i="27"/>
  <c r="L24" i="27"/>
  <c r="L23" i="27"/>
  <c r="L22" i="27"/>
  <c r="L21" i="27"/>
  <c r="M21" i="27" s="1"/>
  <c r="L20" i="27"/>
  <c r="L19" i="27"/>
  <c r="M19" i="27" s="1"/>
  <c r="L18" i="27"/>
  <c r="L17" i="27"/>
  <c r="M17" i="27" l="1"/>
  <c r="N17" i="27" s="1"/>
  <c r="M18" i="27"/>
  <c r="N18" i="27" s="1"/>
  <c r="M20" i="27"/>
  <c r="N20" i="27" s="1"/>
  <c r="M22" i="27"/>
  <c r="N22" i="27" s="1"/>
  <c r="M24" i="27"/>
  <c r="N24" i="27" s="1"/>
  <c r="M26" i="27"/>
  <c r="N26" i="27" s="1"/>
  <c r="N19" i="27"/>
  <c r="N21" i="27"/>
  <c r="M23" i="27"/>
  <c r="N23" i="27" s="1"/>
  <c r="M25" i="27"/>
  <c r="M27" i="27"/>
  <c r="N27" i="27" s="1"/>
  <c r="L29" i="23"/>
  <c r="M29" i="23" s="1"/>
  <c r="N29" i="23" s="1"/>
  <c r="L28" i="23"/>
  <c r="L27" i="23"/>
  <c r="M27" i="23" s="1"/>
  <c r="M28" i="23" l="1"/>
  <c r="N28" i="23" s="1"/>
  <c r="N28" i="27"/>
  <c r="N27" i="23"/>
  <c r="N28" i="12" l="1"/>
  <c r="L17" i="11" l="1"/>
  <c r="M17" i="11" s="1"/>
  <c r="N34" i="25"/>
  <c r="N17" i="11" l="1"/>
  <c r="L20" i="15"/>
  <c r="L19" i="15"/>
  <c r="M19" i="15" s="1"/>
  <c r="L18" i="15"/>
  <c r="M18" i="15" s="1"/>
  <c r="L17" i="15"/>
  <c r="M17" i="15" s="1"/>
  <c r="N17" i="15" s="1"/>
  <c r="N19" i="15" l="1"/>
  <c r="N18" i="15"/>
  <c r="M20" i="15"/>
  <c r="N20" i="15" s="1"/>
  <c r="L36" i="22" l="1"/>
  <c r="L35" i="22"/>
  <c r="M35" i="22" s="1"/>
  <c r="L34" i="22"/>
  <c r="L33" i="22"/>
  <c r="M33" i="22" s="1"/>
  <c r="L32" i="22"/>
  <c r="L31" i="22"/>
  <c r="M31" i="22" s="1"/>
  <c r="L30" i="22"/>
  <c r="M30" i="22" s="1"/>
  <c r="L29" i="22"/>
  <c r="M29" i="22" s="1"/>
  <c r="L28" i="22"/>
  <c r="M28" i="22" s="1"/>
  <c r="L27" i="22"/>
  <c r="M27" i="22" s="1"/>
  <c r="L26" i="22"/>
  <c r="L25" i="22"/>
  <c r="M25" i="22" s="1"/>
  <c r="L24" i="22"/>
  <c r="L23" i="22"/>
  <c r="M23" i="22" s="1"/>
  <c r="L22" i="22"/>
  <c r="M22" i="22" s="1"/>
  <c r="L21" i="22"/>
  <c r="L20" i="22"/>
  <c r="L19" i="22"/>
  <c r="M19" i="22" s="1"/>
  <c r="L18" i="22"/>
  <c r="L46" i="23"/>
  <c r="M46" i="23" s="1"/>
  <c r="L45" i="23"/>
  <c r="L44" i="23"/>
  <c r="M44" i="23" s="1"/>
  <c r="L43" i="23"/>
  <c r="M43" i="23" s="1"/>
  <c r="L42" i="23"/>
  <c r="M42" i="23" s="1"/>
  <c r="L41" i="23"/>
  <c r="L40" i="23"/>
  <c r="M40" i="23" s="1"/>
  <c r="L39" i="23"/>
  <c r="M39" i="23" s="1"/>
  <c r="L38" i="23"/>
  <c r="M38" i="23" s="1"/>
  <c r="L37" i="23"/>
  <c r="L36" i="23"/>
  <c r="M36" i="23" s="1"/>
  <c r="L35" i="23"/>
  <c r="M35" i="23" s="1"/>
  <c r="L34" i="23"/>
  <c r="M34" i="23" s="1"/>
  <c r="L33" i="23"/>
  <c r="M33" i="23" s="1"/>
  <c r="L32" i="23"/>
  <c r="M32" i="23" s="1"/>
  <c r="L26" i="23"/>
  <c r="M26" i="23" s="1"/>
  <c r="L25" i="23"/>
  <c r="M25" i="23" s="1"/>
  <c r="L24" i="23"/>
  <c r="M24" i="23" s="1"/>
  <c r="L23" i="23"/>
  <c r="M23" i="23" s="1"/>
  <c r="L22" i="23"/>
  <c r="M22" i="23" s="1"/>
  <c r="L21" i="23"/>
  <c r="L20" i="23"/>
  <c r="M20" i="23" s="1"/>
  <c r="L19" i="23"/>
  <c r="M19" i="23" s="1"/>
  <c r="L18" i="23"/>
  <c r="M18" i="23" s="1"/>
  <c r="L17" i="23"/>
  <c r="M17" i="23" s="1"/>
  <c r="N17" i="23" s="1"/>
  <c r="M33" i="5"/>
  <c r="N33" i="5" s="1"/>
  <c r="L22" i="5"/>
  <c r="M22" i="5" s="1"/>
  <c r="L21" i="5"/>
  <c r="M21" i="5" s="1"/>
  <c r="L20" i="5"/>
  <c r="L19" i="5"/>
  <c r="M19" i="5" s="1"/>
  <c r="L18" i="5"/>
  <c r="M18" i="5" s="1"/>
  <c r="L17" i="5"/>
  <c r="M17" i="5" s="1"/>
  <c r="M18" i="22" l="1"/>
  <c r="N18" i="22" s="1"/>
  <c r="M24" i="22"/>
  <c r="N24" i="22" s="1"/>
  <c r="N22" i="22"/>
  <c r="M20" i="22"/>
  <c r="N20" i="22" s="1"/>
  <c r="M20" i="5"/>
  <c r="M45" i="23"/>
  <c r="N45" i="23" s="1"/>
  <c r="N43" i="23"/>
  <c r="M41" i="23"/>
  <c r="N41" i="23" s="1"/>
  <c r="N39" i="23"/>
  <c r="M37" i="23"/>
  <c r="N37" i="23" s="1"/>
  <c r="N35" i="23"/>
  <c r="N33" i="23"/>
  <c r="N25" i="23"/>
  <c r="N23" i="23"/>
  <c r="N19" i="22"/>
  <c r="N23" i="22"/>
  <c r="M21" i="22"/>
  <c r="N21" i="22" s="1"/>
  <c r="M26" i="22"/>
  <c r="M32" i="22"/>
  <c r="M34" i="22"/>
  <c r="M36" i="22"/>
  <c r="N36" i="22" s="1"/>
  <c r="M21" i="23"/>
  <c r="N21" i="23" s="1"/>
  <c r="N19" i="23"/>
  <c r="N18" i="23"/>
  <c r="N20" i="23"/>
  <c r="N22" i="23"/>
  <c r="N24" i="23"/>
  <c r="N26" i="23"/>
  <c r="N32" i="23"/>
  <c r="N34" i="23"/>
  <c r="N36" i="23"/>
  <c r="N38" i="23"/>
  <c r="N40" i="23"/>
  <c r="N42" i="23"/>
  <c r="N44" i="23"/>
  <c r="N46" i="23"/>
  <c r="N34" i="5" l="1"/>
  <c r="N65" i="23"/>
  <c r="L70" i="9"/>
  <c r="L54" i="10"/>
  <c r="L53" i="10"/>
  <c r="L52" i="10"/>
  <c r="L51" i="10"/>
  <c r="M51" i="10" s="1"/>
  <c r="L50" i="10"/>
  <c r="L49" i="10"/>
  <c r="L48" i="10"/>
  <c r="L47" i="10"/>
  <c r="M47" i="10" s="1"/>
  <c r="L46" i="10"/>
  <c r="M46" i="10" s="1"/>
  <c r="L45" i="10"/>
  <c r="L44" i="10"/>
  <c r="M44" i="10" s="1"/>
  <c r="L43" i="10"/>
  <c r="M43" i="10" s="1"/>
  <c r="L42" i="10"/>
  <c r="M42" i="10" s="1"/>
  <c r="L41" i="10"/>
  <c r="L40" i="10"/>
  <c r="M40" i="10" s="1"/>
  <c r="L39" i="10"/>
  <c r="M39" i="10" s="1"/>
  <c r="L38" i="10"/>
  <c r="L37" i="10"/>
  <c r="L36" i="10"/>
  <c r="M36" i="10" s="1"/>
  <c r="L35" i="10"/>
  <c r="M35" i="10" s="1"/>
  <c r="L34" i="10"/>
  <c r="M34" i="10" s="1"/>
  <c r="L33" i="10"/>
  <c r="L32" i="10"/>
  <c r="M32" i="10" s="1"/>
  <c r="L31" i="10"/>
  <c r="M31" i="10" s="1"/>
  <c r="L30" i="10"/>
  <c r="M30" i="10" s="1"/>
  <c r="L29" i="10"/>
  <c r="L28" i="10"/>
  <c r="M28" i="10" s="1"/>
  <c r="L27" i="10"/>
  <c r="M27" i="10" s="1"/>
  <c r="L26" i="10"/>
  <c r="M26" i="10" s="1"/>
  <c r="N26" i="10" s="1"/>
  <c r="L25" i="10"/>
  <c r="L24" i="10"/>
  <c r="M24" i="10" s="1"/>
  <c r="L23" i="10"/>
  <c r="M23" i="10" s="1"/>
  <c r="L22" i="10"/>
  <c r="M22" i="10" s="1"/>
  <c r="L21" i="10"/>
  <c r="L20" i="10"/>
  <c r="M20" i="10" s="1"/>
  <c r="N20" i="10" s="1"/>
  <c r="L18" i="10"/>
  <c r="M18" i="10" s="1"/>
  <c r="L17" i="10"/>
  <c r="M17" i="10" s="1"/>
  <c r="L17" i="22"/>
  <c r="M17" i="22" s="1"/>
  <c r="N17" i="22" s="1"/>
  <c r="N17" i="10" l="1"/>
  <c r="M19" i="10"/>
  <c r="N19" i="10" s="1"/>
  <c r="M29" i="10"/>
  <c r="N29" i="10" s="1"/>
  <c r="N31" i="10"/>
  <c r="M33" i="10"/>
  <c r="N33" i="10" s="1"/>
  <c r="N35" i="10"/>
  <c r="M37" i="10"/>
  <c r="N37" i="10" s="1"/>
  <c r="N39" i="10"/>
  <c r="M41" i="10"/>
  <c r="M45" i="10"/>
  <c r="M49" i="10"/>
  <c r="M53" i="10"/>
  <c r="N53" i="10" s="1"/>
  <c r="N27" i="10"/>
  <c r="M25" i="10"/>
  <c r="N25" i="10" s="1"/>
  <c r="N23" i="10"/>
  <c r="M21" i="10"/>
  <c r="N21" i="10" s="1"/>
  <c r="M70" i="9"/>
  <c r="N70" i="9" s="1"/>
  <c r="N18" i="10"/>
  <c r="N22" i="10"/>
  <c r="N24" i="10"/>
  <c r="N28" i="10"/>
  <c r="N30" i="10"/>
  <c r="N32" i="10"/>
  <c r="N34" i="10"/>
  <c r="N36" i="10"/>
  <c r="N40" i="10"/>
  <c r="M38" i="10"/>
  <c r="N38" i="10" s="1"/>
  <c r="M48" i="10"/>
  <c r="M50" i="10"/>
  <c r="M52" i="10"/>
  <c r="M54" i="10"/>
  <c r="N54" i="10" s="1"/>
  <c r="N37" i="22"/>
  <c r="N81" i="19" l="1"/>
  <c r="N19" i="18"/>
  <c r="N18" i="17"/>
  <c r="O20" i="16"/>
  <c r="N21" i="15"/>
  <c r="N21" i="14"/>
  <c r="E32" i="16" l="1"/>
  <c r="E33" i="16" s="1"/>
  <c r="E33" i="15"/>
  <c r="E34" i="15" s="1"/>
  <c r="N79" i="13" l="1"/>
  <c r="N24" i="11"/>
  <c r="N55" i="10" l="1"/>
</calcChain>
</file>

<file path=xl/sharedStrings.xml><?xml version="1.0" encoding="utf-8"?>
<sst xmlns="http://schemas.openxmlformats.org/spreadsheetml/2006/main" count="8610" uniqueCount="2063">
  <si>
    <t>MUNICIPIO DE ZITACUARO, MICHOACAN</t>
  </si>
  <si>
    <t>DE</t>
  </si>
  <si>
    <t>A</t>
  </si>
  <si>
    <t>DEL AÑO</t>
  </si>
  <si>
    <t xml:space="preserve"> </t>
  </si>
  <si>
    <t>STATUS DEL PROCESO DE EJECUCION</t>
  </si>
  <si>
    <t>TERMINADA:</t>
  </si>
  <si>
    <t>OBRA EN BIEN DE DOMINIO PUBLICO:</t>
  </si>
  <si>
    <t>PROCESO:</t>
  </si>
  <si>
    <t>OBRA EN BIENES PROPIOS:</t>
  </si>
  <si>
    <t>NÚMERO DE CHEQUE</t>
  </si>
  <si>
    <t>NÚMERO DE ASIENTO</t>
  </si>
  <si>
    <t>FECHA DE ASIENTO</t>
  </si>
  <si>
    <t xml:space="preserve">NÚM. DE FACTURA </t>
  </si>
  <si>
    <t>FECHA DE FACTURA</t>
  </si>
  <si>
    <t>CUENTA CONTABLE</t>
  </si>
  <si>
    <t>PROVEEDOR</t>
  </si>
  <si>
    <t>CONCEPTO</t>
  </si>
  <si>
    <t>UNIDAD MEDIDA</t>
  </si>
  <si>
    <t>CANTIDAD</t>
  </si>
  <si>
    <t>PRECIO UNITARIO</t>
  </si>
  <si>
    <t>SUBTOTAL</t>
  </si>
  <si>
    <t>I.V.A.</t>
  </si>
  <si>
    <t>IMPORTE</t>
  </si>
  <si>
    <t>PRESIDENTE MUNICIPAL</t>
  </si>
  <si>
    <t>TESORERO MUNICIPAL</t>
  </si>
  <si>
    <t>DIRECTOR DE OBRAS PUBLICAS</t>
  </si>
  <si>
    <t>"Bajo protesta de decir verdad, declaramos que este reporte y sus notas son razonablemente correctos, y son responsabilidad del emisor"</t>
  </si>
  <si>
    <t>ING. CARLOS HERRERA TELLO</t>
  </si>
  <si>
    <t>L.C.P. BERNARDO RAZO DORANTES</t>
  </si>
  <si>
    <t>LIC. HUGOALBERTO HERNANDEZ SUAREZ</t>
  </si>
  <si>
    <t>ARQ, JOSE HUGO RAYA PIZANO</t>
  </si>
  <si>
    <t>CONTRALOR MUNICIPAL</t>
  </si>
  <si>
    <t xml:space="preserve">UBICACIÓN:   </t>
  </si>
  <si>
    <t>H. ZITACUARO</t>
  </si>
  <si>
    <t>X</t>
  </si>
  <si>
    <t>ENERO</t>
  </si>
  <si>
    <t>MARZO</t>
  </si>
  <si>
    <t>NOMBRE DE LA OBRA:  OBRAS COMPLEMENTARIAS Y PLAZA DE ACCESO DEL TEATRO BENITO JUAREZ</t>
  </si>
  <si>
    <t>H. ZITACUARO, COL. HEROES FERROCARRILEROS.</t>
  </si>
  <si>
    <t>NOMBRE DE LA OBRA:  TERMINACION DE CASA DE LA CULTURA</t>
  </si>
  <si>
    <t>COATEPEC DE MORELOS</t>
  </si>
  <si>
    <t>NOMBRE DE LA OBRA:  PAVIMENTACION DE CALLE RAFAEL LANDIVAR</t>
  </si>
  <si>
    <t>BTO</t>
  </si>
  <si>
    <t>NOMBRE DE LA OBRA:  CONSTRUCCION DE CENTRO CULTURAL "SUPREMA JUNTA NACIONAL AMERICANA"</t>
  </si>
  <si>
    <t>H. ZITACUARO, CALLE HIDALGO, COL. HEROES FERROCARRILEROS</t>
  </si>
  <si>
    <t>NOTA:OBRA 369</t>
  </si>
  <si>
    <t>M2</t>
  </si>
  <si>
    <t>CATALINA BEAMONTE CASTILLO</t>
  </si>
  <si>
    <t>PINTURA VINILICA BLANCA</t>
  </si>
  <si>
    <t>THINNER</t>
  </si>
  <si>
    <t>CUBETA</t>
  </si>
  <si>
    <t>LT</t>
  </si>
  <si>
    <t>PZA</t>
  </si>
  <si>
    <t>GALON</t>
  </si>
  <si>
    <t>RICARDO PADILLA ARIAS</t>
  </si>
  <si>
    <t>ARENA</t>
  </si>
  <si>
    <t>VIAJE</t>
  </si>
  <si>
    <t>NOMBRE DE LA OBRA:  CONSTRUCCION DE DRENAJE SANITARIO Y CUNETAS</t>
  </si>
  <si>
    <t>UBICACIÓN: EL AGUACATE</t>
  </si>
  <si>
    <t>JAVIER GONZALEZ MARTINEZ</t>
  </si>
  <si>
    <t>GREÑA</t>
  </si>
  <si>
    <t>MILLAR</t>
  </si>
  <si>
    <t>LIC. HUGO ALBERTO HERNANDEZ SUAREZ</t>
  </si>
  <si>
    <t>ARQ. JOSE HUGO RAYA PIZANO</t>
  </si>
  <si>
    <t>HERIBERTO ALVAREZ ALVARADO</t>
  </si>
  <si>
    <t xml:space="preserve">ARACELI DUARTE TELLEZ </t>
  </si>
  <si>
    <t>TABICON DE 9MM</t>
  </si>
  <si>
    <t>NOMBRE DE LA OBRA: CONSTRUCCION DE DRENAJE</t>
  </si>
  <si>
    <t>VALE</t>
  </si>
  <si>
    <t xml:space="preserve">NOMBRE DE LA OBRA: COINSTRUCCION DE DRENAJE (AGUA POTABLE Y PAVIMENTO HIDRAULICO) </t>
  </si>
  <si>
    <t>UBICACION: H. ZITACUARO, FRANCISCO SERRATO, 1A MZA EL PARAJE DE SANTA MARIA</t>
  </si>
  <si>
    <t xml:space="preserve">NOMBRE DE LA OBRA: </t>
  </si>
  <si>
    <t>CONSTRUCCION DE DRENAJE</t>
  </si>
  <si>
    <t xml:space="preserve">UBICACION: </t>
  </si>
  <si>
    <t>H. ZITACUARO, NICOLAS ROMERO,3ER MZA, LA CANOA</t>
  </si>
  <si>
    <t>TOTAL</t>
  </si>
  <si>
    <t>NOMBRE DE LA OBRA:   AMPLIACION DE DRENAJE</t>
  </si>
  <si>
    <t>UBICACION: H. ZITACUARO, SAN FELIPE LOS ALZATI, 1° MZA, COL EMILIANO ZAPATA</t>
  </si>
  <si>
    <t>OBRA: 1252</t>
  </si>
  <si>
    <t>NOMBRE DE LA OBRA: AMPLIACION DE DRENAJE</t>
  </si>
  <si>
    <t>UBICACION:H. ZITACUARO, SAN FELIPE LOS ALZATI, 1° MZA, EL CALLEJON</t>
  </si>
  <si>
    <t>OBRA: 1253</t>
  </si>
  <si>
    <t>UBICACIÓN: H. ZITACUARO, SAN JUAN ZITACUARO, PALMA DE CEDANO</t>
  </si>
  <si>
    <t>OBRA: 1260</t>
  </si>
  <si>
    <t>NOMBRE DE LA OBRA: CONSTRUCCION DE AGUA POTABLE (RODADERAS)</t>
  </si>
  <si>
    <t>UBICACIÓN: H. ZITACUARO, SAN MIGUEL CHICHIMEQUILLAS, EL LLANO</t>
  </si>
  <si>
    <t xml:space="preserve">NOMBRE DE LA OBRA:  CONSTRUCCION DE SANITARIOS, CBTA, </t>
  </si>
  <si>
    <t>UBICACION: H. ZITACUARO,  COATEPEC DE MORELO, LA ENCARNACION, OBRA 1285</t>
  </si>
  <si>
    <t>5124-241-24102</t>
  </si>
  <si>
    <t>A59</t>
  </si>
  <si>
    <t>5124-242-24102</t>
  </si>
  <si>
    <t>A56</t>
  </si>
  <si>
    <t>5124-242-24201</t>
  </si>
  <si>
    <t>CEMENTO</t>
  </si>
  <si>
    <t>5124-248-24801</t>
  </si>
  <si>
    <t>CAJA</t>
  </si>
  <si>
    <t>5124-244-24401</t>
  </si>
  <si>
    <t>RODRIGO VAZQUEZ DOMINGUEZ</t>
  </si>
  <si>
    <t xml:space="preserve">NOMBRE DE LA OBRA:  CONSTRUCCION DE GUARNICIONES Y BANQUETAS </t>
  </si>
  <si>
    <t>CALLE GALEANA COL INFONAVIT</t>
  </si>
  <si>
    <t>A153</t>
  </si>
  <si>
    <t>HOJA DE TRIPLAY DE 12 MM</t>
  </si>
  <si>
    <t>PIEZA</t>
  </si>
  <si>
    <t>GRUPO ATENAS</t>
  </si>
  <si>
    <t>5124-249-24901</t>
  </si>
  <si>
    <t>JOSE BENIGNO MORIN CRUZ</t>
  </si>
  <si>
    <t>TONELADA</t>
  </si>
  <si>
    <t>JUAN PABLO PADILLA GONZALEZ</t>
  </si>
  <si>
    <t>EMANUEL BEAMONTE CASTILLO</t>
  </si>
  <si>
    <t>MORTERO</t>
  </si>
  <si>
    <t>ALAMBRE RECOCIDO</t>
  </si>
  <si>
    <t>KG</t>
  </si>
  <si>
    <t>448 A</t>
  </si>
  <si>
    <t>447 A</t>
  </si>
  <si>
    <t>445 A</t>
  </si>
  <si>
    <t>5124-247-24701</t>
  </si>
  <si>
    <t>VARILLA 1/2</t>
  </si>
  <si>
    <t xml:space="preserve">PINTURA VINILICA </t>
  </si>
  <si>
    <t>5124-249-24902</t>
  </si>
  <si>
    <t>ROLLO</t>
  </si>
  <si>
    <t>TRAMO</t>
  </si>
  <si>
    <t>ACEROS Y CEMENTOS SALINAS S A DE C V</t>
  </si>
  <si>
    <t xml:space="preserve">MORTERO </t>
  </si>
  <si>
    <t>VARILLA 3/8</t>
  </si>
  <si>
    <t>UBICACION: H. ZITACUARO, CURUNGUEO, VALLE VERDE</t>
  </si>
  <si>
    <t>RUBEN INIESTRA VILLEGAS</t>
  </si>
  <si>
    <t>GRAVA</t>
  </si>
  <si>
    <t>PEGAPISO CREST PLATA</t>
  </si>
  <si>
    <t>PEGAMENTO PARA PVC</t>
  </si>
  <si>
    <t>OBRA: 1601</t>
  </si>
  <si>
    <t>NOTA:OBRA 1623</t>
  </si>
  <si>
    <t>NOTA:OBRA 1768</t>
  </si>
  <si>
    <t>NOTA:OBRA 1838</t>
  </si>
  <si>
    <t>NOTA:OBRA 1839</t>
  </si>
  <si>
    <t xml:space="preserve">NOMBRE DE LA OBRA:  </t>
  </si>
  <si>
    <t>UBICACIÓN:</t>
  </si>
  <si>
    <t xml:space="preserve">OBRA: </t>
  </si>
  <si>
    <t>OBRA: 1285</t>
  </si>
  <si>
    <t>ARACELI DUARTE TELLEZ</t>
  </si>
  <si>
    <t>TUBO DE CONCRETO</t>
  </si>
  <si>
    <t>CONSTRUCCION DE DRENAJE (PAVIMENTO HIDRAHULICO)</t>
  </si>
  <si>
    <t>COATEPEC DE MORELOS, LA CALERA</t>
  </si>
  <si>
    <t>5124-249-24903</t>
  </si>
  <si>
    <t>BROCAL C/TAPA</t>
  </si>
  <si>
    <t>IGNACIO LOPEZ RAYON 1" MZA COYOTA</t>
  </si>
  <si>
    <t>BROCAL CON TAPA</t>
  </si>
  <si>
    <t>CONSTRUCCION DE DRENAJE SANITARIO</t>
  </si>
  <si>
    <t>LA MESA DE ZIRAHUATO 1A. MZA.</t>
  </si>
  <si>
    <t>BROCAL</t>
  </si>
  <si>
    <t>OBRA: 1221</t>
  </si>
  <si>
    <t>TABICON</t>
  </si>
  <si>
    <t>278 A</t>
  </si>
  <si>
    <t>DÓLAR LC S A DE CV</t>
  </si>
  <si>
    <t>MECHUDO 500 GRS</t>
  </si>
  <si>
    <t>ESCOBA ABANICO</t>
  </si>
  <si>
    <t>CONSTRUCCION DE AGUA POTABLE (PAVIMENTO HIDRAHULICO)</t>
  </si>
  <si>
    <t>H ZITACUARO, IGNACIO LOPEZ RAYON, LOS REYES</t>
  </si>
  <si>
    <t>A155</t>
  </si>
  <si>
    <t>BARROTES DE 2.50 MTS</t>
  </si>
  <si>
    <t>A156</t>
  </si>
  <si>
    <t>HOJA CIMBRAPLAY 16MM</t>
  </si>
  <si>
    <t>BARROTE 2.50 MTS</t>
  </si>
  <si>
    <t>CHAPLAN</t>
  </si>
  <si>
    <t>TARIMA PARA CIMBRA</t>
  </si>
  <si>
    <t>POLIN</t>
  </si>
  <si>
    <t>A157</t>
  </si>
  <si>
    <t>ROBERTO VAZQUEZ DOMINGUEZ</t>
  </si>
  <si>
    <t>HOJA DE CIMBRAPLAY 16MM</t>
  </si>
  <si>
    <t>CHAFLAN</t>
  </si>
  <si>
    <t>BARROTE</t>
  </si>
  <si>
    <t>TARIMBA PARA CIMBRA</t>
  </si>
  <si>
    <t>CINTA</t>
  </si>
  <si>
    <t>TUBO PVC 6</t>
  </si>
  <si>
    <t xml:space="preserve">PEGAMENTO PARA PVC </t>
  </si>
  <si>
    <t>BOTE</t>
  </si>
  <si>
    <t>TUBO PVC 4</t>
  </si>
  <si>
    <t>COPLE PVC 6</t>
  </si>
  <si>
    <t>COPLE GALVANIZADO DE 1/2</t>
  </si>
  <si>
    <t>LLAVE DE PASO DE 1/2</t>
  </si>
  <si>
    <t>CINTA TEFLON</t>
  </si>
  <si>
    <t>CONECTOR DE 1/2 PARA POLIDUCTO</t>
  </si>
  <si>
    <t>T DE 2 GALVANIZADO</t>
  </si>
  <si>
    <t>ABRAZADERA SIN FIN DE 3/4</t>
  </si>
  <si>
    <t>POLIDUCTO DE 1 PESADO</t>
  </si>
  <si>
    <t>COPLE POLIDUCTO DE 1</t>
  </si>
  <si>
    <t>ABRAZADERA SIN FIN DE 1 1/2</t>
  </si>
  <si>
    <t>TUBO GALVANIZADO DE 2 CON ROSCA</t>
  </si>
  <si>
    <t>TAPON GALVANIZADO DE 2</t>
  </si>
  <si>
    <t>LLAVE DE PASO ESFERA DE 2</t>
  </si>
  <si>
    <t>CONECTOR GALVANIZADO DE 2 DE 1 MTS</t>
  </si>
  <si>
    <t>TUBO GALVANIZADO DE 2*6 MTS</t>
  </si>
  <si>
    <t>CODO DE 2 GALVANIZADO</t>
  </si>
  <si>
    <t>CUNA</t>
  </si>
  <si>
    <t>MARRO DE 12 LBS</t>
  </si>
  <si>
    <t>CLAVO DE 3</t>
  </si>
  <si>
    <t>CLAVO DE 4</t>
  </si>
  <si>
    <t>FLETE</t>
  </si>
  <si>
    <t>PIEDRA</t>
  </si>
  <si>
    <t>OBRA: 1217</t>
  </si>
  <si>
    <t>MARIO MARTINEZ COLIN</t>
  </si>
  <si>
    <t>REHABILITACION DE CAMINO</t>
  </si>
  <si>
    <t>H ZITACUARO, APUTZIO DE JUAREZ, LAS LOMAS</t>
  </si>
  <si>
    <t>HURCA CONSTRUCCIONES S A DE C V</t>
  </si>
  <si>
    <t xml:space="preserve">RENTA DE CAMION DE VOLTEO </t>
  </si>
  <si>
    <t>HORA</t>
  </si>
  <si>
    <t>RENTA DE MAQUINA MOTOCONFORMADORA</t>
  </si>
  <si>
    <t>RENTA DE MAQUINARIA RETROEXCAVADORA</t>
  </si>
  <si>
    <t>H ZITACUARO, NICOLAS ROMERO, TOMA DE AGUA</t>
  </si>
  <si>
    <t>RENTA DE MAQUINA RETROEXCAVADORA</t>
  </si>
  <si>
    <t>RENTA DE CAMION DE VOLTEO</t>
  </si>
  <si>
    <t>H ZITACUARO, DONACIANO OJEDA, 1A MZA</t>
  </si>
  <si>
    <t>H ZITACUARO, APUTZIO DE JUAREZ, LA Y GRIEGA</t>
  </si>
  <si>
    <t>RENTA DE UN CAMION DE VOLTEO</t>
  </si>
  <si>
    <t>474 A</t>
  </si>
  <si>
    <t>472 A</t>
  </si>
  <si>
    <t>473 A</t>
  </si>
  <si>
    <t>477 A</t>
  </si>
  <si>
    <t>ARBOL DE PRNATO TIPO FICUS</t>
  </si>
  <si>
    <t xml:space="preserve">JUAN PABLO PADILLA GONZALEZ </t>
  </si>
  <si>
    <t>SELLADOR</t>
  </si>
  <si>
    <t>RODILLO</t>
  </si>
  <si>
    <t>OBRA: 1226</t>
  </si>
  <si>
    <t>OBRA: 1269</t>
  </si>
  <si>
    <t xml:space="preserve">RENTA DE MAQUINA MOTOCONFORMADORA </t>
  </si>
  <si>
    <t>SELLADOR ACRILICO PRISA</t>
  </si>
  <si>
    <t>PINTURA TRAFICO AMARILLO PRISA</t>
  </si>
  <si>
    <t>BROCHA</t>
  </si>
  <si>
    <t>cepillo de cerda</t>
  </si>
  <si>
    <t>ALAMBRON</t>
  </si>
  <si>
    <t>RUBEN MARIN GONZALEZ</t>
  </si>
  <si>
    <t>MTS</t>
  </si>
  <si>
    <t>M3</t>
  </si>
  <si>
    <t>5124-326-32601</t>
  </si>
  <si>
    <t xml:space="preserve">RENTA DE MAQUINA RETROEXCAVADORA </t>
  </si>
  <si>
    <t>RENTA DE MAQUINA REVOLVEDORA</t>
  </si>
  <si>
    <t xml:space="preserve">RENTA DE MAQUINA BAILARINA </t>
  </si>
  <si>
    <t>RENTA DE MAQUINA BAILARINA</t>
  </si>
  <si>
    <t>JOSE DOLORES GARCIA SUAREZ</t>
  </si>
  <si>
    <t>PINTURA PRISA VINILICA</t>
  </si>
  <si>
    <t>489 a</t>
  </si>
  <si>
    <t>488 A</t>
  </si>
  <si>
    <t>498 A</t>
  </si>
  <si>
    <t>499 A</t>
  </si>
  <si>
    <t>TUBO DE CONCRETO DE 1/2</t>
  </si>
  <si>
    <t>504 A</t>
  </si>
  <si>
    <t>507 A</t>
  </si>
  <si>
    <t>BLOCK</t>
  </si>
  <si>
    <t>A 66</t>
  </si>
  <si>
    <t>A64</t>
  </si>
  <si>
    <t>AREBA</t>
  </si>
  <si>
    <t>CONSTRUCCION DE DRENAJE (AGUA POTABLE, PAVIMENTO HIDRAHULICO)</t>
  </si>
  <si>
    <t>H ZITACUARO, DONACIANO OJEDA, 3a MANZANA</t>
  </si>
  <si>
    <t>A65</t>
  </si>
  <si>
    <t>509 A</t>
  </si>
  <si>
    <t xml:space="preserve">ROLLO DE MAMGUERA </t>
  </si>
  <si>
    <t>CINTA DE TEFLON</t>
  </si>
  <si>
    <t>CINTA TEFLON 3/4</t>
  </si>
  <si>
    <t>LLAVE TIPO ESFERA 2</t>
  </si>
  <si>
    <t>CODO GALVANIZADO DE 2*90</t>
  </si>
  <si>
    <t>NIPLE PARA POLIDUCTO DE 1/2</t>
  </si>
  <si>
    <t>TUBO GALVANIZADO DE 2</t>
  </si>
  <si>
    <t>IMPERMIABILIZANTE TERRACOTA 3 AÑOS</t>
  </si>
  <si>
    <t>SELLADOR FESTER</t>
  </si>
  <si>
    <t>JOSE DOMINGO MORIN TORRES</t>
  </si>
  <si>
    <t>ARNULFO MORELOS SERNA</t>
  </si>
  <si>
    <t>VALVULA DE ALIVIO DE TRIPE ACCION DE 1</t>
  </si>
  <si>
    <t>A67</t>
  </si>
  <si>
    <t>3A MZA DE NICOLAS ROMERO</t>
  </si>
  <si>
    <t>A69</t>
  </si>
  <si>
    <t>TUBO PVC DIAMETRO 6</t>
  </si>
  <si>
    <t>PEGAMENTO PARA PVC 500 GMS</t>
  </si>
  <si>
    <t>TUBO DE CONCRETO DE 12</t>
  </si>
  <si>
    <t>516 A</t>
  </si>
  <si>
    <t>517 A</t>
  </si>
  <si>
    <t>519 A</t>
  </si>
  <si>
    <t>520 A</t>
  </si>
  <si>
    <t>521 A</t>
  </si>
  <si>
    <t>522 A</t>
  </si>
  <si>
    <t>523 A</t>
  </si>
  <si>
    <t>525 A</t>
  </si>
  <si>
    <t>MARIA CRISTINA CASTAÑEDA RODRIGUEZ</t>
  </si>
  <si>
    <t>FESTERGRAL</t>
  </si>
  <si>
    <t>BULTO</t>
  </si>
  <si>
    <t>FESTERMIX</t>
  </si>
  <si>
    <t xml:space="preserve">PINTURA </t>
  </si>
  <si>
    <t>H ZITACUARO</t>
  </si>
  <si>
    <t>GRAVA-ARENA</t>
  </si>
  <si>
    <t>535 A</t>
  </si>
  <si>
    <t xml:space="preserve">TABICON </t>
  </si>
  <si>
    <t>536 A</t>
  </si>
  <si>
    <t>537 A</t>
  </si>
  <si>
    <t>538 A</t>
  </si>
  <si>
    <t>540 A</t>
  </si>
  <si>
    <t>542 A</t>
  </si>
  <si>
    <t>390 A</t>
  </si>
  <si>
    <t>DÓLAR L C S A DE C V</t>
  </si>
  <si>
    <t>391 A</t>
  </si>
  <si>
    <t xml:space="preserve">TUBO DE PVC </t>
  </si>
  <si>
    <t>CODO PVC</t>
  </si>
  <si>
    <t>COPLE DE PVC</t>
  </si>
  <si>
    <t>CONSTRUCCION DE RED DE AGUA POTABLE Y DRENAJE SANITARIO</t>
  </si>
  <si>
    <t>FRANCISCO SERRATO 3A MZA  LA MORA</t>
  </si>
  <si>
    <t>412 A</t>
  </si>
  <si>
    <t>FLTE</t>
  </si>
  <si>
    <t>TUBO PVC HIDRAHULICO</t>
  </si>
  <si>
    <t>ACELERANTE PARA CONCRETO FESTERMIX</t>
  </si>
  <si>
    <t>SUPERNOVI</t>
  </si>
  <si>
    <t>RAUL MARIN INIESTRA</t>
  </si>
  <si>
    <t>FRANCISCO ORTEGA HERNANDEZ</t>
  </si>
  <si>
    <t>MUESTREO DE MATERIAL A CIELO ABIERTO</t>
  </si>
  <si>
    <t>MUESTREO</t>
  </si>
  <si>
    <t xml:space="preserve">REHABILITACION DE AULA EN ESCUELA CECYTEM </t>
  </si>
  <si>
    <t>CRECENCIO MORALES</t>
  </si>
  <si>
    <t>PRIMER PRISA</t>
  </si>
  <si>
    <t>PINTURA ESMALTE</t>
  </si>
  <si>
    <t xml:space="preserve">SELLADOR </t>
  </si>
  <si>
    <t>PINTURA VINILICA</t>
  </si>
  <si>
    <t>SELLADOR ACRILICO</t>
  </si>
  <si>
    <t>SUMINISTRO DE GALVATECHO</t>
  </si>
  <si>
    <t>SUMINISTRO DE CLIP DE SUJECION</t>
  </si>
  <si>
    <t>SUMINISTRO DE PIJA METALICA</t>
  </si>
  <si>
    <t>SUMINISTRO DE LAMINA PINTRO</t>
  </si>
  <si>
    <t>5133-333-33303</t>
  </si>
  <si>
    <t>SICCE S A DE C V</t>
  </si>
  <si>
    <t>MUESTRA</t>
  </si>
  <si>
    <t>GASTOS DE MUESTREO</t>
  </si>
  <si>
    <t>VIATICOS</t>
  </si>
  <si>
    <t>A 73</t>
  </si>
  <si>
    <t>A 71</t>
  </si>
  <si>
    <t>A 72</t>
  </si>
  <si>
    <t>NIPLE GALVANIZADO DE 1/2</t>
  </si>
  <si>
    <t>NIPLE P/CUERDA 1/2 GALVANIZADA</t>
  </si>
  <si>
    <t>TEE DE 2 GALVANIZADO</t>
  </si>
  <si>
    <t>NIPLE 15 CM DE 2 GALVANIZADO</t>
  </si>
  <si>
    <t>TUBO GALVANIZADO DE 2 DE 50 CM CON ROSCA</t>
  </si>
  <si>
    <t>VALVULA TIPO ESFERA DE 2</t>
  </si>
  <si>
    <t>ABRAZADERA SIN FIN DE 1/2</t>
  </si>
  <si>
    <t>CODO DE 2*90</t>
  </si>
  <si>
    <t xml:space="preserve">CABLE NO 8 </t>
  </si>
  <si>
    <t>CENTRO DE CARGA PARA 220V</t>
  </si>
  <si>
    <t>BASE PARA MEDIDOR CON 5 TER</t>
  </si>
  <si>
    <t>PASTILLA TERMOMAGNETICA 100 AMPERES 220V</t>
  </si>
  <si>
    <t>MUFA COMPLETA</t>
  </si>
  <si>
    <t>BULTOS</t>
  </si>
  <si>
    <t>DISCO DE CORTE DE 14</t>
  </si>
  <si>
    <t>DISCO DE CORTE DE METAL</t>
  </si>
  <si>
    <t>DISCO DE CORTE DE DESBASTE</t>
  </si>
  <si>
    <t>SOLDADURA</t>
  </si>
  <si>
    <t>DISCO DE CORTE</t>
  </si>
  <si>
    <t>LIJA DE ESMERIL</t>
  </si>
  <si>
    <t>SEGUETA BLANCA</t>
  </si>
  <si>
    <t>COPLE PARA MANGUERA</t>
  </si>
  <si>
    <t>ABRAZADERA SIN FIN DE 3</t>
  </si>
  <si>
    <t>550 A</t>
  </si>
  <si>
    <t>552 A</t>
  </si>
  <si>
    <t>554 A</t>
  </si>
  <si>
    <t>555 A</t>
  </si>
  <si>
    <t>556 A</t>
  </si>
  <si>
    <t>DIA</t>
  </si>
  <si>
    <t>RENTA DE MAQUINA DEVOLVEDORA</t>
  </si>
  <si>
    <t>RENTA DE MAQUINA VIBRADOR</t>
  </si>
  <si>
    <t>5132-326-32601</t>
  </si>
  <si>
    <t>RENTA DE BAILARINA COMPACTADOR MANUAL</t>
  </si>
  <si>
    <t>H ZITACUARO, APUTZIO DE JUAREZ, LA PERA</t>
  </si>
  <si>
    <t>RENTA DE MAQUINARIA MOTOCONFORMADORA</t>
  </si>
  <si>
    <t>POLIDUCTO DE 3</t>
  </si>
  <si>
    <t>COPLE PARA POLIDUCTO DE 3</t>
  </si>
  <si>
    <t>P.PEP-000069-ENE</t>
  </si>
  <si>
    <t>P.PEP-000331-ENE</t>
  </si>
  <si>
    <t>P.PEP-000561-FEB</t>
  </si>
  <si>
    <t>P.PEP-000565-FEB</t>
  </si>
  <si>
    <t>P.PEP-000566-FEB</t>
  </si>
  <si>
    <t>0000000068</t>
  </si>
  <si>
    <t>P.PEP-000567-FEB</t>
  </si>
  <si>
    <t>0000000064</t>
  </si>
  <si>
    <t>P.PEP-000563-FEB</t>
  </si>
  <si>
    <t>0000000063</t>
  </si>
  <si>
    <t>P.PEP-000562-FEB</t>
  </si>
  <si>
    <t>0000000052</t>
  </si>
  <si>
    <t>P.PEP-000065-ENE</t>
  </si>
  <si>
    <t>0000000053</t>
  </si>
  <si>
    <t>P.PEP-000067-ENE</t>
  </si>
  <si>
    <t>0000000056</t>
  </si>
  <si>
    <t>P.PEP-000071-ENE</t>
  </si>
  <si>
    <t>0000000065</t>
  </si>
  <si>
    <t>P.PEP-000564-FEB</t>
  </si>
  <si>
    <t>0000000073</t>
  </si>
  <si>
    <t>P.PEP-000776-FEB</t>
  </si>
  <si>
    <t>0000000074</t>
  </si>
  <si>
    <t>P.PEP-000777-FEB</t>
  </si>
  <si>
    <t>0000000076</t>
  </si>
  <si>
    <t>P.PEP-000779-FEB</t>
  </si>
  <si>
    <t>0000000077</t>
  </si>
  <si>
    <t>P.PEP-001043-MAR</t>
  </si>
  <si>
    <t>0000000078</t>
  </si>
  <si>
    <t>P.PEP-001487-MAR</t>
  </si>
  <si>
    <t>5122-122-12201</t>
  </si>
  <si>
    <t xml:space="preserve"> NOMINA SEMANAL DEL 01 AL 06 DE FEBRERO</t>
  </si>
  <si>
    <t xml:space="preserve"> NOMINA SEMANAL DEL 15 AL 20 DE FEBRERO</t>
  </si>
  <si>
    <t xml:space="preserve"> NOMINA SEMANAL DEL 22 AL 27 DE FEBRERO</t>
  </si>
  <si>
    <t>NOMINA</t>
  </si>
  <si>
    <t>0000000069</t>
  </si>
  <si>
    <t>P.PEP-000568-FEB</t>
  </si>
  <si>
    <t>0000000071</t>
  </si>
  <si>
    <t>P.PEP-000570-FEB</t>
  </si>
  <si>
    <t>0000000070</t>
  </si>
  <si>
    <t>P.PEP-000569-FEB</t>
  </si>
  <si>
    <t>0000000061</t>
  </si>
  <si>
    <t>P.PEP-000560-FEB</t>
  </si>
  <si>
    <t>MUNICIPIO DE ZITACUARO</t>
  </si>
  <si>
    <t xml:space="preserve"> NOMINA SEMANAL DEL 4 AL 9 DE ENERO</t>
  </si>
  <si>
    <t xml:space="preserve"> NOMINA SEMANAL DEL 11 AL 16 DE ENERO</t>
  </si>
  <si>
    <t xml:space="preserve"> NOMINA SEMANAL DEL 18 AL 23 DE ENERO</t>
  </si>
  <si>
    <t xml:space="preserve"> NOMINA SEMANAL DEL 25 AL 30 DE ENERO</t>
  </si>
  <si>
    <t xml:space="preserve"> NOMINA SEMANAL DEL 08 AL 13 DE FEBRERO</t>
  </si>
  <si>
    <t xml:space="preserve"> NOMINA SEMANAL DEL 14 AL 19 DE MARZO</t>
  </si>
  <si>
    <t xml:space="preserve"> NOMINA SEMANAL DEL 21 AL 26 DE MARZO</t>
  </si>
  <si>
    <t>0000000204</t>
  </si>
  <si>
    <t>P.PEP-000076-ENE</t>
  </si>
  <si>
    <t>0000000334</t>
  </si>
  <si>
    <t>P.PEP-000515-FEB</t>
  </si>
  <si>
    <t>0000000217</t>
  </si>
  <si>
    <t>P.PEP-000299-ENE</t>
  </si>
  <si>
    <t>0000000235</t>
  </si>
  <si>
    <t>P.PEP-000321-ENE</t>
  </si>
  <si>
    <t>0000000259</t>
  </si>
  <si>
    <t>P.PEP-000349-ENE</t>
  </si>
  <si>
    <t>0000000292</t>
  </si>
  <si>
    <t>P.PEP-000447-FEB</t>
  </si>
  <si>
    <t xml:space="preserve"> NOMINA SEMANAL DEL 11 AL 16 D ENERO</t>
  </si>
  <si>
    <t>SEMANA</t>
  </si>
  <si>
    <t>SEMANAL</t>
  </si>
  <si>
    <t>0000000342</t>
  </si>
  <si>
    <t>P.PEP-000523-FEB</t>
  </si>
  <si>
    <t>0000000386</t>
  </si>
  <si>
    <t>P.PEP-000553-FEB</t>
  </si>
  <si>
    <t>0000000540</t>
  </si>
  <si>
    <t>P.PEP-001027-MAR</t>
  </si>
  <si>
    <t>0000000314</t>
  </si>
  <si>
    <t>P.PEP-000488-FEB</t>
  </si>
  <si>
    <t>0000000403</t>
  </si>
  <si>
    <t>P.PEP-000743-FEB</t>
  </si>
  <si>
    <t>0000000406</t>
  </si>
  <si>
    <t>P.PEP-000747-FEB</t>
  </si>
  <si>
    <t>0000000474</t>
  </si>
  <si>
    <t>P.PEP-000974-MAR</t>
  </si>
  <si>
    <t>0000000573</t>
  </si>
  <si>
    <t>P.PEP-001344-MAR</t>
  </si>
  <si>
    <t>0000000205</t>
  </si>
  <si>
    <t>P.PEP-000077-ENE</t>
  </si>
  <si>
    <t>0000000218</t>
  </si>
  <si>
    <t>P.PEP-000300-ENE</t>
  </si>
  <si>
    <t>0000000236</t>
  </si>
  <si>
    <t>P.PEP-000323-ENE</t>
  </si>
  <si>
    <t>0000000254</t>
  </si>
  <si>
    <t>P.PEP-000344-ENE</t>
  </si>
  <si>
    <t>0000000291</t>
  </si>
  <si>
    <t>P.PEP-000444-FEB</t>
  </si>
  <si>
    <t>0000000347</t>
  </si>
  <si>
    <t>P.PEP-000526-FEB</t>
  </si>
  <si>
    <t>0000000380</t>
  </si>
  <si>
    <t>P.PEP-000707-FEB</t>
  </si>
  <si>
    <t>0000000430</t>
  </si>
  <si>
    <t>P.PEP-000770-FEB</t>
  </si>
  <si>
    <t>0000000457</t>
  </si>
  <si>
    <t>P.PEP-001321-MAR</t>
  </si>
  <si>
    <t xml:space="preserve"> NOMINA SEMANAL DEL 04 AL 09 D ENERO</t>
  </si>
  <si>
    <t xml:space="preserve"> NOMINA SEMANAL DEL 25 AL 30 D ENERO</t>
  </si>
  <si>
    <t>NOMINA SEMANAL DEL 08 AL 13 DE FEBRERO</t>
  </si>
  <si>
    <t xml:space="preserve"> NOMINA SEMANAL DEL 29 DE FEBRER AL 05 DE MARZO</t>
  </si>
  <si>
    <t>0000000475</t>
  </si>
  <si>
    <t>P.PEP-000973-MAR</t>
  </si>
  <si>
    <t>0000000570</t>
  </si>
  <si>
    <t>P.PEP-001338-MAR</t>
  </si>
  <si>
    <t>0000000651</t>
  </si>
  <si>
    <t>P.PEP-001394-MAR</t>
  </si>
  <si>
    <t>0000000534</t>
  </si>
  <si>
    <t>P.PEP-001018-MAR</t>
  </si>
  <si>
    <t>0000000664</t>
  </si>
  <si>
    <t>P.PEP-001377-MAR</t>
  </si>
  <si>
    <t>0000000361</t>
  </si>
  <si>
    <t>P.PEP-000539-FEB</t>
  </si>
  <si>
    <t>0000000366</t>
  </si>
  <si>
    <t>P.PEP-000545-FEB</t>
  </si>
  <si>
    <t>0000000367</t>
  </si>
  <si>
    <t>P.PEP-000546-FEB</t>
  </si>
  <si>
    <t>0000000446</t>
  </si>
  <si>
    <t>P.PEP-000948-FEB</t>
  </si>
  <si>
    <t>0000000480</t>
  </si>
  <si>
    <t>P.PEP-000977-MAR</t>
  </si>
  <si>
    <t>0000000625</t>
  </si>
  <si>
    <t>P.PEP-001404-MAR</t>
  </si>
  <si>
    <t>0000000587</t>
  </si>
  <si>
    <t>P.PEP-001520-MAR</t>
  </si>
  <si>
    <t>0000000639</t>
  </si>
  <si>
    <t>P.PEP-001389-MAR</t>
  </si>
  <si>
    <t>0000000290</t>
  </si>
  <si>
    <t>P.PEP-000443-FEB</t>
  </si>
  <si>
    <t>0000000348</t>
  </si>
  <si>
    <t>P.PEP-000527-FEB</t>
  </si>
  <si>
    <t>0000000379</t>
  </si>
  <si>
    <t>P.PEP-000706-FEB</t>
  </si>
  <si>
    <t>0000000429</t>
  </si>
  <si>
    <t>P.PEP-000769-FEB</t>
  </si>
  <si>
    <t>0000000455</t>
  </si>
  <si>
    <t>P.PEP-001318-MAR</t>
  </si>
  <si>
    <t>0000000504</t>
  </si>
  <si>
    <t>P.PEP-001337-MAR</t>
  </si>
  <si>
    <t>0000000546</t>
  </si>
  <si>
    <t>P.PEP-001468-MAR</t>
  </si>
  <si>
    <t>0000000560</t>
  </si>
  <si>
    <t>P.PEP-001483-MAR</t>
  </si>
  <si>
    <t xml:space="preserve"> NOMINA SEMANAL DEL 29 DE FEB AL 05 DE MARZO</t>
  </si>
  <si>
    <t xml:space="preserve"> NOMINA SEMANAL DEL 7-12 MZO/16</t>
  </si>
  <si>
    <t>0000000333</t>
  </si>
  <si>
    <t>P.PEP-000514-FEB</t>
  </si>
  <si>
    <t>0000000390</t>
  </si>
  <si>
    <t>P.PEP-000557-FEB</t>
  </si>
  <si>
    <t>0000000543</t>
  </si>
  <si>
    <t>P.PEP-001032-MAR</t>
  </si>
  <si>
    <t>0000000652</t>
  </si>
  <si>
    <t>P.PEP-001383-MAR</t>
  </si>
  <si>
    <t>0000000476</t>
  </si>
  <si>
    <t>P.PEP-000975-MAR</t>
  </si>
  <si>
    <t>0000000584</t>
  </si>
  <si>
    <t>P.PEP-001354-MAR</t>
  </si>
  <si>
    <t>0000000312</t>
  </si>
  <si>
    <t>P.PEP-000486-FEB</t>
  </si>
  <si>
    <t>0000000408</t>
  </si>
  <si>
    <t>P.PEP-000749-FEB</t>
  </si>
  <si>
    <t>0000000412</t>
  </si>
  <si>
    <t>P.PEP-000754-FEB</t>
  </si>
  <si>
    <t>0000000528</t>
  </si>
  <si>
    <t>P.PEP-001017-MAR</t>
  </si>
  <si>
    <t>0000000537</t>
  </si>
  <si>
    <t>P.PEP-001026-MAR</t>
  </si>
  <si>
    <t>0000000579</t>
  </si>
  <si>
    <t>P.PEP-001343-MAR</t>
  </si>
  <si>
    <t>0000000661</t>
  </si>
  <si>
    <t>P.PEP-001363-MAR</t>
  </si>
  <si>
    <t>0000000619</t>
  </si>
  <si>
    <t>P.PEP-001408-MAR</t>
  </si>
  <si>
    <t>0000000529</t>
  </si>
  <si>
    <t>P.PEP-001019-MAR</t>
  </si>
  <si>
    <t>0000000219</t>
  </si>
  <si>
    <t>P.PEP-000301-ENE</t>
  </si>
  <si>
    <t>0000000237</t>
  </si>
  <si>
    <t>P.PEP-000324-ENE</t>
  </si>
  <si>
    <t>0000000253</t>
  </si>
  <si>
    <t>P.PEP-000343-ENE</t>
  </si>
  <si>
    <t>0000000289</t>
  </si>
  <si>
    <t>P.PEP-000441-FEB</t>
  </si>
  <si>
    <t>0000000349</t>
  </si>
  <si>
    <t>P.PEP-000528-FEB</t>
  </si>
  <si>
    <t>0000000378</t>
  </si>
  <si>
    <t>P.PEP-000705-FEB</t>
  </si>
  <si>
    <t>0000000428</t>
  </si>
  <si>
    <t>P.PEP-000782-FEB</t>
  </si>
  <si>
    <t>0000000456</t>
  </si>
  <si>
    <t>P.PEP-001320-MAR</t>
  </si>
  <si>
    <t>0000000502</t>
  </si>
  <si>
    <t>P.PEP-001330-MAR</t>
  </si>
  <si>
    <t>0000000589</t>
  </si>
  <si>
    <t>P.PEP-001353-MAR</t>
  </si>
  <si>
    <t>0000000547</t>
  </si>
  <si>
    <t>P.PEP-001472-MAR</t>
  </si>
  <si>
    <t>0000000565</t>
  </si>
  <si>
    <t>P.PEP-001481-MAR</t>
  </si>
  <si>
    <t>MUNICIIO DE ZITACUARO</t>
  </si>
  <si>
    <t xml:space="preserve"> NOMINA SEMANAL DEL 11 L 16 DE ENERO</t>
  </si>
  <si>
    <t xml:space="preserve"> NOMINA SEMANAL DEL 18 AL 23 D ENERO</t>
  </si>
  <si>
    <t xml:space="preserve"> NOMINA SEMANAL DE 29 DE FEB DE 05 DE MARZO</t>
  </si>
  <si>
    <t xml:space="preserve"> NÓMINA EVENTUAL DEL 7-12 MZO/16</t>
  </si>
  <si>
    <t xml:space="preserve"> NOMINA SEMANAL DEL 28 DE MARZO AL 02 DE ABRIL</t>
  </si>
  <si>
    <t>0000000337</t>
  </si>
  <si>
    <t>P.PEP-000518-FEB</t>
  </si>
  <si>
    <t>0000000477</t>
  </si>
  <si>
    <t>P.PEP-000979-MAR</t>
  </si>
  <si>
    <t>0000000488</t>
  </si>
  <si>
    <t>P.PEP-001006-MAR</t>
  </si>
  <si>
    <t>0000000572</t>
  </si>
  <si>
    <t>P.PEP-001341-MAR</t>
  </si>
  <si>
    <t>0000000633</t>
  </si>
  <si>
    <t>P.PEP-001524-MAR</t>
  </si>
  <si>
    <t>0000000404</t>
  </si>
  <si>
    <t>P.PEP-000745-FEB</t>
  </si>
  <si>
    <t>0000000482</t>
  </si>
  <si>
    <t>P.PEP-000980-MAR</t>
  </si>
  <si>
    <t>0000000644</t>
  </si>
  <si>
    <t>P.PEP-001397-MAR</t>
  </si>
  <si>
    <t>0000000618</t>
  </si>
  <si>
    <t>P.PEP-001410-MAR</t>
  </si>
  <si>
    <t>0000000363</t>
  </si>
  <si>
    <t>P.PEP-000542-FEB</t>
  </si>
  <si>
    <t>0000000399</t>
  </si>
  <si>
    <t>P.PEP-000738-FEB</t>
  </si>
  <si>
    <t>0000000662</t>
  </si>
  <si>
    <t>P.PEP-001360-MAR</t>
  </si>
  <si>
    <t>0000000611</t>
  </si>
  <si>
    <t>P.PEP-001411-MAR</t>
  </si>
  <si>
    <t>0000000615</t>
  </si>
  <si>
    <t>P.PEP-001413-MAR</t>
  </si>
  <si>
    <t>0000000624</t>
  </si>
  <si>
    <t>P.PEP-001417-MAR</t>
  </si>
  <si>
    <t>0000000616</t>
  </si>
  <si>
    <t>P.PEP-001416-MAR</t>
  </si>
  <si>
    <t>0000000657</t>
  </si>
  <si>
    <t>P.PEP-001374-MAR</t>
  </si>
  <si>
    <t>0000000646</t>
  </si>
  <si>
    <t>P.PEP-001485-MAR</t>
  </si>
  <si>
    <t>0000000517</t>
  </si>
  <si>
    <t>P.PEP-001001-MAR</t>
  </si>
  <si>
    <t>0000000525</t>
  </si>
  <si>
    <t>P.PEP-001010-MAR</t>
  </si>
  <si>
    <t>0000000308</t>
  </si>
  <si>
    <t>P.PEP-000480-FEB</t>
  </si>
  <si>
    <t>0000000516</t>
  </si>
  <si>
    <t>P.PEP-000999-MAR</t>
  </si>
  <si>
    <t>0000000523</t>
  </si>
  <si>
    <t>P.PEP-001014-MAR</t>
  </si>
  <si>
    <t>0000000514</t>
  </si>
  <si>
    <t>P.PEP-000996-MAR</t>
  </si>
  <si>
    <t>0000000524</t>
  </si>
  <si>
    <t>P.PEP-001007-MAR</t>
  </si>
  <si>
    <t>0000000520</t>
  </si>
  <si>
    <t>P.PEP-001008-MAR</t>
  </si>
  <si>
    <t>0000000518</t>
  </si>
  <si>
    <t>P.PEP-001003-MAR</t>
  </si>
  <si>
    <t>0000000522</t>
  </si>
  <si>
    <t>P.PEP-001012-MAR</t>
  </si>
  <si>
    <t>0000000206</t>
  </si>
  <si>
    <t>P.PEP-000086-ENE</t>
  </si>
  <si>
    <t>0000000220</t>
  </si>
  <si>
    <t>P.PEP-000302-ENE</t>
  </si>
  <si>
    <t>0000000243</t>
  </si>
  <si>
    <t>P.PEP-000330-ENE</t>
  </si>
  <si>
    <t>0000000252</t>
  </si>
  <si>
    <t>P.PEP-000342-ENE</t>
  </si>
  <si>
    <t>0000000288</t>
  </si>
  <si>
    <t>P.PEP-000439-FEB</t>
  </si>
  <si>
    <t>0000000458</t>
  </si>
  <si>
    <t>P.PEP-001322-MAR</t>
  </si>
  <si>
    <t>0000000501</t>
  </si>
  <si>
    <t>P.PEP-001327-MAR</t>
  </si>
  <si>
    <t>0000000548</t>
  </si>
  <si>
    <t>P.PEP-001473-MAR</t>
  </si>
  <si>
    <t>0000000561</t>
  </si>
  <si>
    <t>P.PEP-001476-MAR</t>
  </si>
  <si>
    <t xml:space="preserve"> NOMINA  CORRESP. AL PERIODO 29 DE FEBRERO AL 05 DE MARZO</t>
  </si>
  <si>
    <t xml:space="preserve"> NÓMINA SEMANAL DEL 7-12 MZO/16</t>
  </si>
  <si>
    <t>NOMINA SEMANAL DEL 4 AL 9 ENERO</t>
  </si>
  <si>
    <t>0000000339</t>
  </si>
  <si>
    <t>P.PEP-000520-FEB</t>
  </si>
  <si>
    <t>0000000586</t>
  </si>
  <si>
    <t>P.PEP-001352-MAR</t>
  </si>
  <si>
    <t>0000000485</t>
  </si>
  <si>
    <t>P.PEP-000993-MAR</t>
  </si>
  <si>
    <t>0000000538</t>
  </si>
  <si>
    <t>P.PEP-001030-MAR</t>
  </si>
  <si>
    <t>0000000621</t>
  </si>
  <si>
    <t>P.PEP-001393-MAR</t>
  </si>
  <si>
    <t>0000000362</t>
  </si>
  <si>
    <t>P.PEP-000541-FEB</t>
  </si>
  <si>
    <t>0000000497</t>
  </si>
  <si>
    <t>P.PEP-000992-MAR</t>
  </si>
  <si>
    <t>0000000495</t>
  </si>
  <si>
    <t>P.PEP-000989-MAR</t>
  </si>
  <si>
    <t>0000000617</t>
  </si>
  <si>
    <t>P.PEP-001403-MAR</t>
  </si>
  <si>
    <t>0000000613</t>
  </si>
  <si>
    <t>P.PEP-001418-MAR</t>
  </si>
  <si>
    <t>0000000638</t>
  </si>
  <si>
    <t>P.PEP-001386-MAR</t>
  </si>
  <si>
    <t>0000000655</t>
  </si>
  <si>
    <t>P.PEP-001378-MAR</t>
  </si>
  <si>
    <t>0000000207</t>
  </si>
  <si>
    <t>P.PEP-000089-ENE</t>
  </si>
  <si>
    <t>0000000221</t>
  </si>
  <si>
    <t>P.PEP-000303-ENE</t>
  </si>
  <si>
    <t>0000000238</t>
  </si>
  <si>
    <t>P.PEP-000325-ENE</t>
  </si>
  <si>
    <t>0000000287</t>
  </si>
  <si>
    <t>P.PEP-000437-FEB</t>
  </si>
  <si>
    <t>0000000355</t>
  </si>
  <si>
    <t>P.PEP-000532-FEB</t>
  </si>
  <si>
    <t>0000000377</t>
  </si>
  <si>
    <t>P.PEP-000704-FEB</t>
  </si>
  <si>
    <t>0000000425</t>
  </si>
  <si>
    <t>P.PEP-000766-FEB</t>
  </si>
  <si>
    <t>0000000452</t>
  </si>
  <si>
    <t>P.PEP-000959-MAR</t>
  </si>
  <si>
    <t>0000000508</t>
  </si>
  <si>
    <t>P.PEP-001331-MAR</t>
  </si>
  <si>
    <t>0000000512</t>
  </si>
  <si>
    <t>P.PEP-001470-MAR</t>
  </si>
  <si>
    <t>0000000566</t>
  </si>
  <si>
    <t>P.PEP-001526-MAR</t>
  </si>
  <si>
    <t xml:space="preserve"> NOMINA SEMANAL DEL 4 AL9 DE ENERO</t>
  </si>
  <si>
    <t xml:space="preserve"> NOMIAN SEMANAL DEL 11 AL 16 D ENERO</t>
  </si>
  <si>
    <t xml:space="preserve"> NÓMINA SEMANAL DEL 29 FEB AL 5 MZO/16</t>
  </si>
  <si>
    <t xml:space="preserve"> NOMINA SEMANAL  DEL 07 AL 12 DE MARZO</t>
  </si>
  <si>
    <t>NOMINA SEMANAL  DEL 21 AL 26 DE MARZO</t>
  </si>
  <si>
    <t>2202/2016</t>
  </si>
  <si>
    <t>0000000295</t>
  </si>
  <si>
    <t>P.PEP-000450-FEB</t>
  </si>
  <si>
    <t>A57</t>
  </si>
  <si>
    <t>0000000265</t>
  </si>
  <si>
    <t>P.PEP-000363-ENE</t>
  </si>
  <si>
    <t>0000000486</t>
  </si>
  <si>
    <t>P.PEP-000997-MAR</t>
  </si>
  <si>
    <t>0000000582</t>
  </si>
  <si>
    <t>P.PEP-001350-MAR</t>
  </si>
  <si>
    <t>NOMINA SEMANAL DEL 18 AL 23</t>
  </si>
  <si>
    <t xml:space="preserve"> NOMINA SEMANAL DEL 25 L 30 DE ENERO</t>
  </si>
  <si>
    <t xml:space="preserve"> NOMINA SEMANAL DEL 01 AL 06 DE ENERO</t>
  </si>
  <si>
    <t xml:space="preserve"> NOMINA SEMANAL  DEL 29 DE FEBRERO AL 05 DE MARZO</t>
  </si>
  <si>
    <t>0000000239</t>
  </si>
  <si>
    <t>P.PEP-000249-ENE</t>
  </si>
  <si>
    <t>0000000223</t>
  </si>
  <si>
    <t>P.PEP-000304-ENE</t>
  </si>
  <si>
    <t>0000000251</t>
  </si>
  <si>
    <t>P.PEP-000341-ENE</t>
  </si>
  <si>
    <t>0000000286</t>
  </si>
  <si>
    <t>P.PEP-000436-FEB</t>
  </si>
  <si>
    <t>0000000352</t>
  </si>
  <si>
    <t>P.PEP-000695-FEB</t>
  </si>
  <si>
    <t>0000000376</t>
  </si>
  <si>
    <t>P.PEP-000703-FEB</t>
  </si>
  <si>
    <t>0000000434</t>
  </si>
  <si>
    <t>P.PEP-000774-FEB</t>
  </si>
  <si>
    <t>0000000459</t>
  </si>
  <si>
    <t>P.PEP-001324-MAR</t>
  </si>
  <si>
    <t>0000000549</t>
  </si>
  <si>
    <t>P.PEP-001474-MAR</t>
  </si>
  <si>
    <t>0000000564</t>
  </si>
  <si>
    <t>P.PEP-001477-MAR</t>
  </si>
  <si>
    <t>0000000338</t>
  </si>
  <si>
    <t>P.PEP-000519-FEB</t>
  </si>
  <si>
    <t>0000000387</t>
  </si>
  <si>
    <t>P.PEP-000554-FEB</t>
  </si>
  <si>
    <t>0000000539</t>
  </si>
  <si>
    <t>P.PEP-001025-MAR</t>
  </si>
  <si>
    <t>0000000571</t>
  </si>
  <si>
    <t>P.PEP-001340-MAR</t>
  </si>
  <si>
    <t>0000000311</t>
  </si>
  <si>
    <t>P.PEP-000485-FEB</t>
  </si>
  <si>
    <t>0000000400</t>
  </si>
  <si>
    <t>P.PEP-000740-FEB</t>
  </si>
  <si>
    <t>0000000410</t>
  </si>
  <si>
    <t>P.PEP-000751-FEB</t>
  </si>
  <si>
    <t>0000000536</t>
  </si>
  <si>
    <t>P.PEP-001024-MAR</t>
  </si>
  <si>
    <t>0000000645</t>
  </si>
  <si>
    <t>P.PEP-001399-MAR</t>
  </si>
  <si>
    <t>0000000647</t>
  </si>
  <si>
    <t>P.PEP-001489-MAR</t>
  </si>
  <si>
    <t>0000000208</t>
  </si>
  <si>
    <t>P.PEP-000253-ENE</t>
  </si>
  <si>
    <t>0000000224</t>
  </si>
  <si>
    <t>P.PEP-000305-ENE</t>
  </si>
  <si>
    <t>0000000240</t>
  </si>
  <si>
    <t>P.PEP-000327-ENE</t>
  </si>
  <si>
    <t>0000000285</t>
  </si>
  <si>
    <t>P.PEP-000433-FEB</t>
  </si>
  <si>
    <t>0000000354</t>
  </si>
  <si>
    <t>P.PEP-000696-FEB</t>
  </si>
  <si>
    <t>0000000375</t>
  </si>
  <si>
    <t>P.PEP-000702-FEB</t>
  </si>
  <si>
    <t>0000000435</t>
  </si>
  <si>
    <t>P.PEP-000775-FEB</t>
  </si>
  <si>
    <t>0000000451</t>
  </si>
  <si>
    <t>P.PEP-000972-MAR</t>
  </si>
  <si>
    <t>0000000507</t>
  </si>
  <si>
    <t>P.PEP-001326-MAR</t>
  </si>
  <si>
    <t>0000000511</t>
  </si>
  <si>
    <t>P.PEP-001469-MAR</t>
  </si>
  <si>
    <t>0000000562</t>
  </si>
  <si>
    <t>P.PEP-001478-MAR</t>
  </si>
  <si>
    <t>0000000592</t>
  </si>
  <si>
    <t>P.PEP-001535-MAR</t>
  </si>
  <si>
    <t xml:space="preserve"> NOMINA SEMANAL AL 29 FEBRERO AL 05 DE MARZO</t>
  </si>
  <si>
    <t xml:space="preserve"> NOMINA SEMANAL DEL 07 AL 12 DE MARZO</t>
  </si>
  <si>
    <t xml:space="preserve"> NOMINA SEMANAL AL ERIODO DEL 28 DE MARZO AL 2 DE ABRIL</t>
  </si>
  <si>
    <t>0000000297</t>
  </si>
  <si>
    <t>P.PEP-000454-FEB</t>
  </si>
  <si>
    <t>0000000317</t>
  </si>
  <si>
    <t>P.PEP-000493-FEB</t>
  </si>
  <si>
    <t>0000000328</t>
  </si>
  <si>
    <t>P.PEP-000507-FEB</t>
  </si>
  <si>
    <t>0000000660</t>
  </si>
  <si>
    <t>P.PEP-001364-MAR</t>
  </si>
  <si>
    <t>0000000478</t>
  </si>
  <si>
    <t>P.PEP-000982-MAR</t>
  </si>
  <si>
    <t>0000000531</t>
  </si>
  <si>
    <t>P.PEP-001022-MAR</t>
  </si>
  <si>
    <t>0000000369</t>
  </si>
  <si>
    <t>P.PEP-000548-FEB</t>
  </si>
  <si>
    <t>0000000422</t>
  </si>
  <si>
    <t>P.PEP-000853-FEB</t>
  </si>
  <si>
    <t>0000000479</t>
  </si>
  <si>
    <t>P.PEP-000984-MAR</t>
  </si>
  <si>
    <t>0000000526</t>
  </si>
  <si>
    <t>P.PEP-001013-MAR</t>
  </si>
  <si>
    <t>0000000577</t>
  </si>
  <si>
    <t>P.PEP-001339-MAR</t>
  </si>
  <si>
    <t>0000000578</t>
  </si>
  <si>
    <t>P.PEP-001342-MAR</t>
  </si>
  <si>
    <t>0000000581</t>
  </si>
  <si>
    <t>P.PEP-001346-MAR</t>
  </si>
  <si>
    <t>0000000650</t>
  </si>
  <si>
    <t>P.PEP-001493-MAR</t>
  </si>
  <si>
    <t>0000000569</t>
  </si>
  <si>
    <t>P.PEP-001335-MAR</t>
  </si>
  <si>
    <t>0000000641</t>
  </si>
  <si>
    <t>P.PEP-001391-MAR</t>
  </si>
  <si>
    <t>0000000284</t>
  </si>
  <si>
    <t>P.PEP-000431-FEB</t>
  </si>
  <si>
    <t>0000000500</t>
  </si>
  <si>
    <t>P.PEP-001329-MAR</t>
  </si>
  <si>
    <t>0000000550</t>
  </si>
  <si>
    <t>P.PEP-001475-MAR</t>
  </si>
  <si>
    <t>0000000591</t>
  </si>
  <si>
    <t>P.PEP-001479-MAR</t>
  </si>
  <si>
    <t>0000000563</t>
  </si>
  <si>
    <t>P.PEP-001480-MAR</t>
  </si>
  <si>
    <t>MNICIPIO DE ZITACUARO</t>
  </si>
  <si>
    <t xml:space="preserve"> NOMINA SEMANAL AL PERIODO DEL 05 AL 12 DE MARZO</t>
  </si>
  <si>
    <t xml:space="preserve"> NOMINA SEMANAL DEL 28 MARZO AL 02 DE ABRIL</t>
  </si>
  <si>
    <t>0000000585</t>
  </si>
  <si>
    <t>P.PEP-001355-MAR</t>
  </si>
  <si>
    <t>0000000634</t>
  </si>
  <si>
    <t>P.PEP-001398-MAR</t>
  </si>
  <si>
    <t>0000000583</t>
  </si>
  <si>
    <t>P.PEP-001349-MAR</t>
  </si>
  <si>
    <t>0000000663</t>
  </si>
  <si>
    <t>P.PEP-001381-MAR</t>
  </si>
  <si>
    <t>0000000622</t>
  </si>
  <si>
    <t>P.PEP-001407-MAR</t>
  </si>
  <si>
    <t>0000000580</t>
  </si>
  <si>
    <t>P.PEP-001345-MAR</t>
  </si>
  <si>
    <t>0000000225</t>
  </si>
  <si>
    <t>P.PEP-000306-ENE</t>
  </si>
  <si>
    <t>0000000241</t>
  </si>
  <si>
    <t>P.PEP-000328-ENE</t>
  </si>
  <si>
    <t>0000000250</t>
  </si>
  <si>
    <t>P.PEP-000340-ENE</t>
  </si>
  <si>
    <t>0000000283</t>
  </si>
  <si>
    <t>P.PEP-000428-FEB</t>
  </si>
  <si>
    <t>0000000350</t>
  </si>
  <si>
    <t>P.PEP-000529-FEB</t>
  </si>
  <si>
    <t>0000000374</t>
  </si>
  <si>
    <t>P.PEP-000700-FEB</t>
  </si>
  <si>
    <t>0000000433</t>
  </si>
  <si>
    <t>P.PEP-000773-FEB</t>
  </si>
  <si>
    <t>0000000453</t>
  </si>
  <si>
    <t>P.PEP-000964-MAR</t>
  </si>
  <si>
    <t xml:space="preserve"> NOMINA SEMANAL DEL 08 AL 13 DE ENERO</t>
  </si>
  <si>
    <t xml:space="preserve"> NÓMINA SEMANAL DEL 29 FEB-5 MZO/16:</t>
  </si>
  <si>
    <t>0000000340</t>
  </si>
  <si>
    <t>P.PEP-000521-FEB</t>
  </si>
  <si>
    <t>0000000385</t>
  </si>
  <si>
    <t>P.PEP-000552-FEB</t>
  </si>
  <si>
    <t>0000000542</t>
  </si>
  <si>
    <t>P.PEP-001031-MAR</t>
  </si>
  <si>
    <t>0000000313</t>
  </si>
  <si>
    <t>P.PEP-000487-FEB</t>
  </si>
  <si>
    <t>0000000407</t>
  </si>
  <si>
    <t>P.PEP-000748-FEB</t>
  </si>
  <si>
    <t>0000000413</t>
  </si>
  <si>
    <t>P.PEP-000758-FEB</t>
  </si>
  <si>
    <t>0000000620</t>
  </si>
  <si>
    <t>P.PEP-001388-MAR</t>
  </si>
  <si>
    <t>0000000648</t>
  </si>
  <si>
    <t>P.PEP-001490-MAR</t>
  </si>
  <si>
    <t>0000000640</t>
  </si>
  <si>
    <t>P.PEP-001390-MAR</t>
  </si>
  <si>
    <t>0000000450</t>
  </si>
  <si>
    <t>P.PEP-000970-MAR</t>
  </si>
  <si>
    <t>0000000506</t>
  </si>
  <si>
    <t>P.PEP-001325-MAR</t>
  </si>
  <si>
    <t>0000000513</t>
  </si>
  <si>
    <t>P.PEP-001482-MAR</t>
  </si>
  <si>
    <t xml:space="preserve"> NOMINA SEMANAL  AL 29 DE FEBRERO AL 05 DE MARZO</t>
  </si>
  <si>
    <t>0000000659</t>
  </si>
  <si>
    <t>P.PEP-001367-MAR</t>
  </si>
  <si>
    <t>0000000530</t>
  </si>
  <si>
    <t>P.PEP-001020-MAR</t>
  </si>
  <si>
    <t>0000000527</t>
  </si>
  <si>
    <t>P.PEP-001016-MAR</t>
  </si>
  <si>
    <t>0000000575</t>
  </si>
  <si>
    <t>P.PEP-001333-MAR</t>
  </si>
  <si>
    <t>0000000576</t>
  </si>
  <si>
    <t>P.PEP-001334-MAR</t>
  </si>
  <si>
    <t>0000000574</t>
  </si>
  <si>
    <t>P.PEP-001347-MAR</t>
  </si>
  <si>
    <t>0000000643</t>
  </si>
  <si>
    <t>P.PEP-001395-MAR</t>
  </si>
  <si>
    <t>0000000636</t>
  </si>
  <si>
    <t>P.PEP-001380-MAR</t>
  </si>
  <si>
    <t>0000000649</t>
  </si>
  <si>
    <t>P.PEP-001491-MAR</t>
  </si>
  <si>
    <t>0000000665</t>
  </si>
  <si>
    <t>P.PEP-001385-MAR</t>
  </si>
  <si>
    <t>0000000609</t>
  </si>
  <si>
    <t>P.PEP-001419-MAR</t>
  </si>
  <si>
    <t>0000000610</t>
  </si>
  <si>
    <t>P.PEP-001421-MAR</t>
  </si>
  <si>
    <t>0000000209</t>
  </si>
  <si>
    <t>P.PEP-000258-ENE</t>
  </si>
  <si>
    <t>0000000226</t>
  </si>
  <si>
    <t>P.PEP-000309-ENE</t>
  </si>
  <si>
    <t>0000000242</t>
  </si>
  <si>
    <t>P.PEP-000329-ENE</t>
  </si>
  <si>
    <t>0000000249</t>
  </si>
  <si>
    <t>P.PEP-000339-ENE</t>
  </si>
  <si>
    <t>0000000282</t>
  </si>
  <si>
    <t>P.PEP-000427-FEB</t>
  </si>
  <si>
    <t>0000000351</t>
  </si>
  <si>
    <t>P.PEP-000530-FEB</t>
  </si>
  <si>
    <t>0000000373</t>
  </si>
  <si>
    <t>P.PEP-000697-FEB</t>
  </si>
  <si>
    <t>0000000432</t>
  </si>
  <si>
    <t>P.PEP-000772-FEB</t>
  </si>
  <si>
    <t>NOMINA SEMANAL DEL 4 AL 9 DE ENERO</t>
  </si>
  <si>
    <t>0000000315</t>
  </si>
  <si>
    <t>P.PEP-000490-FEB</t>
  </si>
  <si>
    <t>0000000263</t>
  </si>
  <si>
    <t>P.PEP-000356-ENE</t>
  </si>
  <si>
    <t>0000000264</t>
  </si>
  <si>
    <t>P.PEP-000359-ENE</t>
  </si>
  <si>
    <t>0000000301</t>
  </si>
  <si>
    <t>P.PEP-000469-FEB</t>
  </si>
  <si>
    <t>0000000359</t>
  </si>
  <si>
    <t>P.PEP-000537-FEB</t>
  </si>
  <si>
    <t>0000000395</t>
  </si>
  <si>
    <t>P.PEP-000735-FEB</t>
  </si>
  <si>
    <t>0000000499</t>
  </si>
  <si>
    <t>P.PEP-001515-MAR</t>
  </si>
  <si>
    <t>0000000262</t>
  </si>
  <si>
    <t>P.PEP-000355-ENE</t>
  </si>
  <si>
    <t>0000000368</t>
  </si>
  <si>
    <t>P.PEP-000547-FEB</t>
  </si>
  <si>
    <t>0006145691</t>
  </si>
  <si>
    <t>P.PEP-000868-FEB</t>
  </si>
  <si>
    <t>0006152828</t>
  </si>
  <si>
    <t>P.PEP-000871-FEB</t>
  </si>
  <si>
    <t>0006152832</t>
  </si>
  <si>
    <t>P.PEP-000862-FEB</t>
  </si>
  <si>
    <t>0006148965</t>
  </si>
  <si>
    <t>P.PEP-000872-FEB</t>
  </si>
  <si>
    <t>0000000642</t>
  </si>
  <si>
    <t>P.PEP-001392-MAR</t>
  </si>
  <si>
    <t>P.PEP-000558-FEB</t>
  </si>
  <si>
    <t>P.PEP-000559-FEB</t>
  </si>
  <si>
    <t xml:space="preserve">HERIBERTO ALVAREZ ALVARADO </t>
  </si>
  <si>
    <t xml:space="preserve">ARENA </t>
  </si>
  <si>
    <t xml:space="preserve">CEMENTO GRIS TOLTECA </t>
  </si>
  <si>
    <t>BTS</t>
  </si>
  <si>
    <t>PZS</t>
  </si>
  <si>
    <t xml:space="preserve">CINTA TEFLON </t>
  </si>
  <si>
    <t xml:space="preserve">JOSE BENIGNO MORIN CRUZ </t>
  </si>
  <si>
    <t>HOJAS DE CIMBRAPLAY 16 MM</t>
  </si>
  <si>
    <t xml:space="preserve">CHAFLANES </t>
  </si>
  <si>
    <t>TARIMAS PARA CIMBRA</t>
  </si>
  <si>
    <t xml:space="preserve">POLINES DE 2.50 MTS </t>
  </si>
  <si>
    <t xml:space="preserve">VARILLA DE 3/8" SAN LUIS </t>
  </si>
  <si>
    <t xml:space="preserve">ALAMBRON </t>
  </si>
  <si>
    <t xml:space="preserve">ALAMBRE RECOCIDO </t>
  </si>
  <si>
    <t>CLAVO 2 1/2"</t>
  </si>
  <si>
    <t xml:space="preserve">CLAVO DE 4" </t>
  </si>
  <si>
    <t xml:space="preserve">CLAVO DE 1 1/2 </t>
  </si>
  <si>
    <t xml:space="preserve">SEGUETA SANDFLEX </t>
  </si>
  <si>
    <t>P.PEP-000991-MAR</t>
  </si>
  <si>
    <t>TUBO GALVANIZADO DE 2"</t>
  </si>
  <si>
    <t>TUERCA UNION GALVANIZADA DE 2"</t>
  </si>
  <si>
    <t>VALVULA CHECK DE 2"</t>
  </si>
  <si>
    <t>CODO GALVANIZADO DE 45° X 2"</t>
  </si>
  <si>
    <t>CODO GALVANIZADO DE 90° X 2"</t>
  </si>
  <si>
    <t xml:space="preserve">NIPLE GALVANIZADO DE 2" CUERDA INTERIOR </t>
  </si>
  <si>
    <t xml:space="preserve">BOMBA SUMERGIBLE 2 HP MARCA RVAMS MONOFASICA DE 220V </t>
  </si>
  <si>
    <t>TABICON DE 9</t>
  </si>
  <si>
    <t xml:space="preserve">LUIS CARLOS DOMINGUEZ LARA </t>
  </si>
  <si>
    <t xml:space="preserve">TON </t>
  </si>
  <si>
    <t>P.PEP-001499-MAR</t>
  </si>
  <si>
    <t>5124-2423-24302</t>
  </si>
  <si>
    <t>TUBO HIDRAULICO PVC CON CAMPANA DE 2" RD 32.5</t>
  </si>
  <si>
    <t>VALVULA DE ALIVIO DE AIRE SIMPLE EFECTO DE 1"</t>
  </si>
  <si>
    <t xml:space="preserve">VALVULA DE ALIVIO DE AIRE ACCION CONTINUA TRIPLE EFECTO DE 1" </t>
  </si>
  <si>
    <t>PTR 4X2 CAL 14</t>
  </si>
  <si>
    <t>MONTEN DE 6 CAL 14</t>
  </si>
  <si>
    <t>DISCO CORTE DE 9</t>
  </si>
  <si>
    <t>SOLDADURA 6013</t>
  </si>
  <si>
    <t xml:space="preserve">PIJA TEC </t>
  </si>
  <si>
    <t xml:space="preserve">DESALOJO DE ESCOMBRO </t>
  </si>
  <si>
    <t xml:space="preserve">CLAVO DE 2 1/2 </t>
  </si>
  <si>
    <t>CLAVO DE 1</t>
  </si>
  <si>
    <t xml:space="preserve">CLAVO DE 3 </t>
  </si>
  <si>
    <t xml:space="preserve">SEGUETAS </t>
  </si>
  <si>
    <t xml:space="preserve">GUANTES INDUSTRIALES </t>
  </si>
  <si>
    <t xml:space="preserve">LAZO </t>
  </si>
  <si>
    <t xml:space="preserve">CUTTER </t>
  </si>
  <si>
    <t xml:space="preserve">TAMBOS VACIOS </t>
  </si>
  <si>
    <t>LTS</t>
  </si>
  <si>
    <t>ABRIL</t>
  </si>
  <si>
    <t xml:space="preserve">JUNIO </t>
  </si>
  <si>
    <t xml:space="preserve">NOMBRE DE LA OBRA: CONSTRUCCION DE DRENAJE SANITARIO </t>
  </si>
  <si>
    <t xml:space="preserve">IGNACIO LOPEZ RAYON, COYOTA </t>
  </si>
  <si>
    <t>NOTA:OBRA 1674</t>
  </si>
  <si>
    <t>TUBOS DE CONCRETO 12"</t>
  </si>
  <si>
    <t xml:space="preserve">BROCALES CON TAPA </t>
  </si>
  <si>
    <t xml:space="preserve">TABICON 10 CM </t>
  </si>
  <si>
    <t xml:space="preserve">CAL HIDRATADA </t>
  </si>
  <si>
    <t xml:space="preserve">JAVIER GONZALEZ MARTINEZ </t>
  </si>
  <si>
    <t xml:space="preserve">FLETE </t>
  </si>
  <si>
    <t xml:space="preserve">GREÑA </t>
  </si>
  <si>
    <t xml:space="preserve">HURCA CONSTRUCCIONES SA DE CV </t>
  </si>
  <si>
    <t xml:space="preserve">RENTA DE MAQUINA RETROEXCAVADORA 310SE DEL 7 AL 25 DE ABRIL DE 2016 </t>
  </si>
  <si>
    <t xml:space="preserve">MUNICIPIO DE ZITACUARO MICHOACAN </t>
  </si>
  <si>
    <t>LISTA DE RAYA DEL 16 AL 21 DE MAYO DEL 2016</t>
  </si>
  <si>
    <t>LISTA DE RAYA DEL 23 AL 28 DE MAYO DEL 2016</t>
  </si>
  <si>
    <t>LISTA DE RAYA DEL 30 DE MAYO AL 04 DE JUNIO DEL 2016</t>
  </si>
  <si>
    <t>LISTA DE RAYA  DEL 6 AL 11 DE JUNIO DEL 2016</t>
  </si>
  <si>
    <t>LISTA DE RAYA DEL 04 AL 09 DE ABRIL DEL 2016</t>
  </si>
  <si>
    <t>LISTA DE RAYA DEL 11 AL 16 DE ABRIL DEL 2016</t>
  </si>
  <si>
    <t>A81</t>
  </si>
  <si>
    <t>A 81</t>
  </si>
  <si>
    <t>A 80</t>
  </si>
  <si>
    <t xml:space="preserve">ABRIL </t>
  </si>
  <si>
    <t xml:space="preserve">CONSTRUCCION DE CLINICA RURAL </t>
  </si>
  <si>
    <t xml:space="preserve">IGNACIO LOPEZ RAYON, 1RA. MZA. </t>
  </si>
  <si>
    <t>ANILLOS DE 10 X 15</t>
  </si>
  <si>
    <t>ROLLO DE POLIFEX DE 1/2</t>
  </si>
  <si>
    <t xml:space="preserve">CHALUPA GALVANIZADA </t>
  </si>
  <si>
    <t>VARILLA DE 3/8 "</t>
  </si>
  <si>
    <t xml:space="preserve">CLAVO DE 2 /12 </t>
  </si>
  <si>
    <t xml:space="preserve">CAJAS PARA REGISTRO </t>
  </si>
  <si>
    <t>CEMENTO GRIS 50 KG</t>
  </si>
  <si>
    <t xml:space="preserve">RODRIGO VAZQUEZ DOMINGUEZ </t>
  </si>
  <si>
    <t xml:space="preserve">TABLAS DE 30 X 2.5 MTS </t>
  </si>
  <si>
    <t xml:space="preserve">HOJAS DE CIMBRAPLAY DE 19 MM </t>
  </si>
  <si>
    <t xml:space="preserve">CINTAS DE 2.50 MTS </t>
  </si>
  <si>
    <t>BLOCK MACIZO</t>
  </si>
  <si>
    <t>VARILLAS DE 1/2"</t>
  </si>
  <si>
    <t>ANILLOS DE 20 X 20</t>
  </si>
  <si>
    <t>ANILLOS DE 10 X 25</t>
  </si>
  <si>
    <t>ARMEX DE10 X 15</t>
  </si>
  <si>
    <t xml:space="preserve">TUBOS DE PVC DE 4" </t>
  </si>
  <si>
    <t xml:space="preserve">TUBOS DE PVC DE 2" </t>
  </si>
  <si>
    <t xml:space="preserve">CODOS DE PVC DE 4" </t>
  </si>
  <si>
    <t>CODOS DE PVC DE 2"</t>
  </si>
  <si>
    <t xml:space="preserve">TEE REDUCCION DE 4" A 2" </t>
  </si>
  <si>
    <t xml:space="preserve">CLAVO DE 2" PARA CONCRETO </t>
  </si>
  <si>
    <t xml:space="preserve">GRAVA </t>
  </si>
  <si>
    <t>LISTA DE RAYA DEL 16 AL 21 MAYO 2016</t>
  </si>
  <si>
    <t>LISTA DE RAYA DEL 6 AL 11 DE JUNIO DEL 2016</t>
  </si>
  <si>
    <t>A 183</t>
  </si>
  <si>
    <t>A 184</t>
  </si>
  <si>
    <t xml:space="preserve">A 184 </t>
  </si>
  <si>
    <t>A 79</t>
  </si>
  <si>
    <t xml:space="preserve">A 82 </t>
  </si>
  <si>
    <t>A 83</t>
  </si>
  <si>
    <t>REHABILITACION DE CALLES DEL MUNICIPIO (BACHEO Y SEÑALIZACION)</t>
  </si>
  <si>
    <t xml:space="preserve">ARNULFO MORELOS SERNA </t>
  </si>
  <si>
    <t>EMULSION DE ROMPIMIENTO SUPERETABLE 62% ECSE-62</t>
  </si>
  <si>
    <t xml:space="preserve">FLETE SALAMANCA, GTO.- ZITACUARO,MICH. </t>
  </si>
  <si>
    <t xml:space="preserve">VIAJE </t>
  </si>
  <si>
    <t>B58</t>
  </si>
  <si>
    <t>JUNIO</t>
  </si>
  <si>
    <t xml:space="preserve">NOMBRE DE LA OBRA: GASTOS INDIRECTOS </t>
  </si>
  <si>
    <t>UBICACION: H. ZITACUARO</t>
  </si>
  <si>
    <t>OBRA: 1845</t>
  </si>
  <si>
    <t>EDUARDO SANCHEZ GARCIA CANO</t>
  </si>
  <si>
    <t xml:space="preserve">ELABORACION DEL ESTUDIO COSTO BENEFICIO DE LA ESTRATEGIA DE DEARROLLO TURISTICO DE LA PRESA EL BOSQUE, PARA EL PROYECTO DEL CENTRO ECOTURISTICO DE LA PRESA DEL BOSQUE EN ZITACUARO </t>
  </si>
  <si>
    <t xml:space="preserve">SERVICIO </t>
  </si>
  <si>
    <t xml:space="preserve">J+D CONSTRUCTORES, SA DE CV </t>
  </si>
  <si>
    <t xml:space="preserve">PAGO PARCIAL 1 (UNO)  DE LEVANTAMIENTO TOPOGRAFICO PRELIMINAR MADIANTE GPS Y ESTACION TOTAL, EN EL PERIMETRO DE LA PRESA DEL BOSQUE, PARA UBICAR ACCESOS Y BRECHAS ASI COMO EL CONTORNO DEL AREA FEDERAL DE LA MISMA, EN UNA LONGITUD DE 21 KM. </t>
  </si>
  <si>
    <t xml:space="preserve">PAGO PARCIAL 2 (DOS) DE LEVANTAMIENTO TOPOGRAFICO PRELIMINAR MEDIANTE GPS Y ESTACION TOTAL, EN EL PERIMETRO DE LA PRESA DEL BOSQUE, PARA UBICAR ACCESOS Y BRECHAS ASI COMO EL CONTORNO DEL AREA FEDERAL DE LA MISMA LONGITUD DE 21 KM </t>
  </si>
  <si>
    <t xml:space="preserve">TRAMOS </t>
  </si>
  <si>
    <t>COPLES  PVC 6</t>
  </si>
  <si>
    <t xml:space="preserve">PEGAMENTO PVC </t>
  </si>
  <si>
    <t xml:space="preserve">LITRO </t>
  </si>
  <si>
    <t xml:space="preserve">CUBETAS </t>
  </si>
  <si>
    <t xml:space="preserve">ESMALTE ROJO PRISA </t>
  </si>
  <si>
    <t>GALONES</t>
  </si>
  <si>
    <t xml:space="preserve">RODILLOS MINI </t>
  </si>
  <si>
    <t xml:space="preserve">ACEROS Y CEMENTOS SALINAS SA DE CV </t>
  </si>
  <si>
    <t>TON</t>
  </si>
  <si>
    <t>ASIENTOS BLANCOS WC</t>
  </si>
  <si>
    <t xml:space="preserve">CATALINA BEAMONTE CASTILLO </t>
  </si>
  <si>
    <t xml:space="preserve">PINTURA VINILICA BLANCA PRISA </t>
  </si>
  <si>
    <t xml:space="preserve">ROSA BELIA PALOMARES BAEZA </t>
  </si>
  <si>
    <t>LAMINADO DUELA MAPLE 6MM (INCLUYE ZOCLO, REMATE BAJO SUELO Y COLOCACION)</t>
  </si>
  <si>
    <t>PISO MOD TERRANEA CAFÉ 55X55 (3MTS)</t>
  </si>
  <si>
    <t xml:space="preserve">FABRICACION DE RECUBRIMIENTOS PARA VIGAS EN TABLA DE 3/4 DE MADERA DE PINO EN TERMINACION DE BARNIZ DE POLIURETANO </t>
  </si>
  <si>
    <t>JUNIO .</t>
  </si>
  <si>
    <t>CEMENTO GRIS</t>
  </si>
  <si>
    <t>N/A</t>
  </si>
  <si>
    <t>P.PEP-002063-MAY</t>
  </si>
  <si>
    <t>0000000046</t>
  </si>
  <si>
    <t>827-248-24801</t>
  </si>
  <si>
    <t>P.PEP-002062-MAY</t>
  </si>
  <si>
    <t>0000000045</t>
  </si>
  <si>
    <t>P.PEP-002205-MAY</t>
  </si>
  <si>
    <t>827-242-24201</t>
  </si>
  <si>
    <t>0000000047</t>
  </si>
  <si>
    <t>P.PEP-002065-MAY</t>
  </si>
  <si>
    <t>827-249-24901</t>
  </si>
  <si>
    <t>0000000048</t>
  </si>
  <si>
    <t>0000000049</t>
  </si>
  <si>
    <t>P.PEP-002066-MAY</t>
  </si>
  <si>
    <t>827-243-24302</t>
  </si>
  <si>
    <t>P.PEP-002069-MAY</t>
  </si>
  <si>
    <t>0000000055</t>
  </si>
  <si>
    <t>P.PEP-002071-MAY</t>
  </si>
  <si>
    <t>P.PEP-002072-MAY</t>
  </si>
  <si>
    <t>P.PEP-002228-MAY</t>
  </si>
  <si>
    <t>P.PEP-002227-MAY</t>
  </si>
  <si>
    <t>0000000057</t>
  </si>
  <si>
    <t>P.PEP-002070-MAY</t>
  </si>
  <si>
    <t>0000000054</t>
  </si>
  <si>
    <t>P.PEP-002076-MAY</t>
  </si>
  <si>
    <t>827-122-12201</t>
  </si>
  <si>
    <t>P.PEP-002209-MAY</t>
  </si>
  <si>
    <t>0000000072</t>
  </si>
  <si>
    <t>P.PEP-002312-JUN</t>
  </si>
  <si>
    <t>0000000075</t>
  </si>
  <si>
    <t>P.PEP-002317-JUN</t>
  </si>
  <si>
    <t>0000000088</t>
  </si>
  <si>
    <t>0000000034</t>
  </si>
  <si>
    <t>P.PEP-001661-ABR</t>
  </si>
  <si>
    <t>P.PEP-001667-ABR</t>
  </si>
  <si>
    <t>0000000035</t>
  </si>
  <si>
    <t>P.PEP-002087-MAY</t>
  </si>
  <si>
    <t>P.PEP-002089-MAY</t>
  </si>
  <si>
    <t>P.PEP-002085-MAY</t>
  </si>
  <si>
    <t>827-243-24301</t>
  </si>
  <si>
    <t>0000000067</t>
  </si>
  <si>
    <t>P.PEP-002086-MAY</t>
  </si>
  <si>
    <t>P.PEP-002292-JUN</t>
  </si>
  <si>
    <t>827-241-24101</t>
  </si>
  <si>
    <t>0000000084</t>
  </si>
  <si>
    <t>0000000086</t>
  </si>
  <si>
    <t>P.PEP-002295-JUN</t>
  </si>
  <si>
    <t>P.PEP-002314-JUN</t>
  </si>
  <si>
    <t>827-326-32601</t>
  </si>
  <si>
    <t>0000000033</t>
  </si>
  <si>
    <t>P.PEP-001664-ABR</t>
  </si>
  <si>
    <t>P.PEP-001668-ABR</t>
  </si>
  <si>
    <t>0000000036</t>
  </si>
  <si>
    <t>P.PEP-002075-MAY</t>
  </si>
  <si>
    <t>0000000060</t>
  </si>
  <si>
    <t>P.PEP-002255-MAY</t>
  </si>
  <si>
    <t>P.PEP-002313-JUN</t>
  </si>
  <si>
    <t>0000000087</t>
  </si>
  <si>
    <t>P.PEP-002315-JUN</t>
  </si>
  <si>
    <t>P.PEP-002327-JUN</t>
  </si>
  <si>
    <t>0000000092</t>
  </si>
  <si>
    <t>0000000091</t>
  </si>
  <si>
    <t>P.PEP-002324-JUN</t>
  </si>
  <si>
    <t>P.PEP-002322-JUN</t>
  </si>
  <si>
    <t>0000000090</t>
  </si>
  <si>
    <t>P.PEP-002318-JUN</t>
  </si>
  <si>
    <t>0000000089</t>
  </si>
  <si>
    <t>P.PEP-002226-MAY</t>
  </si>
  <si>
    <t>827-244-24401</t>
  </si>
  <si>
    <t>P.PEP-002077-MAY</t>
  </si>
  <si>
    <t>0000000062</t>
  </si>
  <si>
    <t>P.PEP-002079-MAY</t>
  </si>
  <si>
    <t>P.PEP-002080-MAY</t>
  </si>
  <si>
    <t>P.PEP-002081-MAY</t>
  </si>
  <si>
    <t>P.PEP-002083-MAY</t>
  </si>
  <si>
    <t>0000000066</t>
  </si>
  <si>
    <t>P.PEP-002293-JUN</t>
  </si>
  <si>
    <t>0000000083</t>
  </si>
  <si>
    <t>P.PEP-002598-JUN</t>
  </si>
  <si>
    <t>0000000100</t>
  </si>
  <si>
    <t>0000000085</t>
  </si>
  <si>
    <t>P.PEP-002294-JUN</t>
  </si>
  <si>
    <t>0000000102</t>
  </si>
  <si>
    <t>P.PEP-002776-JUN</t>
  </si>
  <si>
    <t>P.PEP-002296-JUN</t>
  </si>
  <si>
    <t>827-332-33201</t>
  </si>
  <si>
    <t>0000000095</t>
  </si>
  <si>
    <t>P.PEP-002331-JUN</t>
  </si>
  <si>
    <t>P.PEP-002332-JUN</t>
  </si>
  <si>
    <t>0000000096</t>
  </si>
  <si>
    <t>LISTA DE RAYA DEL 18 AL 23 DE ABRIL DEL 2016</t>
  </si>
  <si>
    <t>0000000038</t>
  </si>
  <si>
    <t>P.PEP-001901-ABR</t>
  </si>
  <si>
    <t>0000000041</t>
  </si>
  <si>
    <t>P.PEP-001903-ABR</t>
  </si>
  <si>
    <t>0000000043</t>
  </si>
  <si>
    <t>P.PEP-002059-MAY</t>
  </si>
  <si>
    <t>P.PEP-002073-MAY</t>
  </si>
  <si>
    <t>0000000058</t>
  </si>
  <si>
    <t>LISTA DE RAYA DEL 25 AL 30 DE ABRIL DEL 2016</t>
  </si>
  <si>
    <t>LISTA DE RAYA DEL 02 AL 07 DE MAYO DEL 2016</t>
  </si>
  <si>
    <t>LISTA DE RAYA DEL 09 AL14 DE MAYO DEL 2016</t>
  </si>
  <si>
    <t>LISTA DE RAYA DEL 13 AL18 DE JUNIO DEL 2016</t>
  </si>
  <si>
    <t>P.PEP-002297-JUN</t>
  </si>
  <si>
    <t>0000000098</t>
  </si>
  <si>
    <t>P.PEP-001902-ABR</t>
  </si>
  <si>
    <t>P.PEP-001979-ABR</t>
  </si>
  <si>
    <t>P.PEP-002060-MAY</t>
  </si>
  <si>
    <t>P.PEP-002061-MAY</t>
  </si>
  <si>
    <t>0000000037</t>
  </si>
  <si>
    <t>0000000040</t>
  </si>
  <si>
    <t>0000000044</t>
  </si>
  <si>
    <t>0000000059</t>
  </si>
  <si>
    <t>LISTA DE RAYA DEL 09 AL 14 DE MAYO DEL 2016</t>
  </si>
  <si>
    <t>P.PEP-002298-JUN</t>
  </si>
  <si>
    <t>P.PEP-002596-JUN</t>
  </si>
  <si>
    <t>P.PEP-002791-JUN</t>
  </si>
  <si>
    <t>0000000099</t>
  </si>
  <si>
    <t>0000000106</t>
  </si>
  <si>
    <t>0000000109</t>
  </si>
  <si>
    <t>LISTA DE RAYA DEL 13 AL 18 DE JUNIO DEL 2016</t>
  </si>
  <si>
    <t>LISTA DE RAYA DEL 20 AL 25 DE JUNIO DEL 2016</t>
  </si>
  <si>
    <t>LISTA DE RAYA DEL 27 DE JUNIO AL 02 DE JULIO DEL 2016</t>
  </si>
  <si>
    <t>FINIQUITO DE LEVANTAMIENTO TOPOGRÁFICO PRELIMINAR MEDIANTE GPS Y ESTACION TOTAL, EN EL PERIMETRO DE LA PRESA DEL BOSQUE, PARA UBICAR ACCESOS Y BRECHAS ASI COMO EL CONTORNO DEL AREA FEDERAL DE LA MISMA, EN UNA LONGITUD DE 21KM</t>
  </si>
  <si>
    <t>PAGO PARCIAL DE LEVANTAMIENTO TOPOGRAFICO PLANIMETRICO Y ALTIMETRICO Y DISEÑO DE PROYECTO GEOMETRICO DEL CAMINO NICOLAS ROMERO DEL KM 0+000 AL 1+000 Y DEL 1+510 AL 4+315</t>
  </si>
  <si>
    <t>FINIQUITO DE LEVANTAMIENTO TOPOGRAFICO PLANIMETRICO Y ALTIMETRICO Y DISEÑO DE PROYECTO GEOMETRICO DEL CAMINO NICOLAS ROMERO DEL KM 0+000 AL 1+000 Y DEL 1+510 AL 4+315</t>
  </si>
  <si>
    <t>P.PEP-002333-JUN</t>
  </si>
  <si>
    <t>0000000097</t>
  </si>
  <si>
    <t>P.PEP-002328-JUN</t>
  </si>
  <si>
    <t>0000000093</t>
  </si>
  <si>
    <t>0000000094</t>
  </si>
  <si>
    <t>P.PEP-002330-JUN</t>
  </si>
  <si>
    <t>DIAS</t>
  </si>
  <si>
    <t>P.PEP-002068-MAY</t>
  </si>
  <si>
    <t>0000000051</t>
  </si>
  <si>
    <t>REGISTRO POR DEPOSITO EN CONCILIACION DE NOMINA SEMANAL DE LA OBRA 369 EN EL EVENTO 8901 DICIEMBRE 2015</t>
  </si>
  <si>
    <t>P.PEP-001952-ABR</t>
  </si>
  <si>
    <t>DESALOJOS DE MATERIAL</t>
  </si>
  <si>
    <t>VIAJES</t>
  </si>
  <si>
    <t>P.PEP-001678-ABR</t>
  </si>
  <si>
    <t>0000000023</t>
  </si>
  <si>
    <t xml:space="preserve">VIAJE DE ARENA </t>
  </si>
  <si>
    <t>VIAJE DE GRAVA</t>
  </si>
  <si>
    <t>VIAJE DE GRAVA-ARENA</t>
  </si>
  <si>
    <t>VIAJE DE REZAGA DE CALIZAS</t>
  </si>
  <si>
    <t>VIAJE DE PIEDRA</t>
  </si>
  <si>
    <t>VIAJE DE FILTRO</t>
  </si>
  <si>
    <t>VIAJE DE GREÑA</t>
  </si>
  <si>
    <t>P.PEP-001681-ABR</t>
  </si>
  <si>
    <t>0000000024</t>
  </si>
  <si>
    <t>DESALOJO DE MATERIAL</t>
  </si>
  <si>
    <t>P.PEP-001445-MAR</t>
  </si>
  <si>
    <t>0000000021</t>
  </si>
  <si>
    <t>ARENA DE MINA</t>
  </si>
  <si>
    <t>VIAJE DE GRAVA DE MINA</t>
  </si>
  <si>
    <t>VIAJE DE BASE</t>
  </si>
  <si>
    <t>P.PEP-001446-MAR</t>
  </si>
  <si>
    <t>0000000022</t>
  </si>
  <si>
    <t>P.PEP-001444-MAR</t>
  </si>
  <si>
    <t>0000000017</t>
  </si>
  <si>
    <t>P.PEP-001443-MAR</t>
  </si>
  <si>
    <t>0000000016</t>
  </si>
  <si>
    <t>VIAJE DE DESALOJO</t>
  </si>
  <si>
    <t>P.PEP-001442-MAR</t>
  </si>
  <si>
    <t>0000000015</t>
  </si>
  <si>
    <t>REHABILITACION DE COLECTOR EN LA BARRANCA DEL DIABLO.</t>
  </si>
  <si>
    <t>TRANSF. PAGO DE OBRA 1671 REHABILITACION DE COLECTOR: (PAGADO)</t>
  </si>
  <si>
    <t>P.PEP-001713-ABR</t>
  </si>
  <si>
    <t>827-241-24102</t>
  </si>
  <si>
    <t>0009023835</t>
  </si>
  <si>
    <t>NOMINA SEMANA DEL 04 AL 09 DE ENERO</t>
  </si>
  <si>
    <t>NOMINA SEMANAL DEL 11 AL 16 DE ENERO</t>
  </si>
  <si>
    <t>NOMINA SEMANAL PERIODO DEL 18 AL 23 DE ENERO</t>
  </si>
  <si>
    <t>NOMINA SEMANAL DEL 01 AL 06 DE FEBRERO</t>
  </si>
  <si>
    <t>NOMINA SEMANAL DEL 09 AL 13 DE FEBRERO</t>
  </si>
  <si>
    <t>NOMINA SEMANAL DEL 15 AL 20 DE FEBRERO</t>
  </si>
  <si>
    <t>NOMINA SEMANAL DEL 22 AL 27 DE FEBRERO</t>
  </si>
  <si>
    <t>NOMINA SEMANAL DEL 29 DE FEBRERO AL 05 DE MARZO</t>
  </si>
  <si>
    <t>PAGO DE NOMINA SEMANAL DEL 07 AL 12 DE MARZO</t>
  </si>
  <si>
    <t>VIAJES DE ARENA</t>
  </si>
  <si>
    <t>LUIS CARLOS DOMINGUEZ LARA</t>
  </si>
  <si>
    <t>MORTERO GRIS</t>
  </si>
  <si>
    <t>LA CASA DE LOS AZULEJOS</t>
  </si>
  <si>
    <t>PORCELANICO PALADIO SILVER</t>
  </si>
  <si>
    <t>PORCELANICO PALADIO GRAY</t>
  </si>
  <si>
    <t>PORCELANICO IMPERIA NEGRO</t>
  </si>
  <si>
    <t>CERAMICA SABUU ROBLE</t>
  </si>
  <si>
    <t>PEGAPORCELANICO</t>
  </si>
  <si>
    <t>BTOS</t>
  </si>
  <si>
    <t>PEGAPISO CREST</t>
  </si>
  <si>
    <t>JUNTAFINA CAFÉ</t>
  </si>
  <si>
    <t>JUNTAFINA GRIS PERLA</t>
  </si>
  <si>
    <t>JUNTAFINA GRIS OXFORD</t>
  </si>
  <si>
    <t>ESCALON IMPERIA BOLEADO Y RANURADO</t>
  </si>
  <si>
    <t>SEPARADOR</t>
  </si>
  <si>
    <t>BSA</t>
  </si>
  <si>
    <t>PISO MOD RIOJANA CAFÉ</t>
  </si>
  <si>
    <t>SEPARADOR RUBI</t>
  </si>
  <si>
    <t>BSAS</t>
  </si>
  <si>
    <t>BOQUICREST ARCILLA</t>
  </si>
  <si>
    <t>P.PEP-000571-FEB</t>
  </si>
  <si>
    <t>PIEDRAS GALARZAS</t>
  </si>
  <si>
    <t>RODILLOS</t>
  </si>
  <si>
    <t>EXTENSIONES DE 3 MTS</t>
  </si>
  <si>
    <t>BROCHAS DE 3"</t>
  </si>
  <si>
    <t>CUBETAS</t>
  </si>
  <si>
    <t>P.PEP-000778-FEB</t>
  </si>
  <si>
    <t>FALSO PLAFON DE DUROCK</t>
  </si>
  <si>
    <t>FLASO PABLON LISO DE TABLAROCA</t>
  </si>
  <si>
    <t>OBRA 369, CENTRO CULTURAL. VARIAS FACTS, ACEROS Y CEMENTOS SALINAS SA DE CV.: (PAGADO)</t>
  </si>
  <si>
    <t>OBRA 369, CENTRO CULTURAL. VARIAS FACTS MAT COMPL Y ELECTRICO. JOSE BENIGNO MORIN CRUZ.: (PAGADO)</t>
  </si>
  <si>
    <t>OBRA 369, CENTRO CULTURAL.VARIAS FACTS MAT ELECTRICO Y COMPL. JOSE BENIGNO MORIN CRUZ.: (PAGADO)</t>
  </si>
  <si>
    <t>OBRA 369, CENTRO CULTURAL, VARIAS FACTS. MAT COMPLEMENTARIOS, ROSA BELIA PALOMARES BAEZA.: (PAGADO)</t>
  </si>
  <si>
    <t>827-246-24601</t>
  </si>
  <si>
    <t>CONSTRUCCION DE DRENAJE SANITARIO, LINEA DE CONDUCCION DE AGUA POTABLE Y REHABILITACION DE TANQUE DE</t>
  </si>
  <si>
    <t>P.PEP-000464-FEB</t>
  </si>
  <si>
    <t>0000000299</t>
  </si>
  <si>
    <t>VIAJE DE ARENA</t>
  </si>
  <si>
    <t>P.PEP-001379-MAR</t>
  </si>
  <si>
    <t>0000000654</t>
  </si>
  <si>
    <t>P.PEP-001494-MAR</t>
  </si>
  <si>
    <t>0000000402</t>
  </si>
  <si>
    <t>P.PEP-000742-FEB</t>
  </si>
  <si>
    <t>ACEROS Y CEMENTOS SALINAS SA DE CV</t>
  </si>
  <si>
    <t>0000000628</t>
  </si>
  <si>
    <t>P.PEP-000752-FEB</t>
  </si>
  <si>
    <t>0000000411</t>
  </si>
  <si>
    <t>MORTERO TOLTECA</t>
  </si>
  <si>
    <t>P.PEP-000998-MAR</t>
  </si>
  <si>
    <t>0000000515</t>
  </si>
  <si>
    <t>HURCA CONSTRUCCIONES SA DE CV</t>
  </si>
  <si>
    <t>P.PEP-001005-MAR</t>
  </si>
  <si>
    <t>0000000519</t>
  </si>
  <si>
    <t>P.PEP-000292-ENE</t>
  </si>
  <si>
    <t>0000000214</t>
  </si>
  <si>
    <t>OBRA 1201, CONST DE DRENAJE, AGUA  Y TANQUE DE AGUA, NOMIAN SEMANAL DEL 11 AL 16 DE ENERO.: (PAGADO)</t>
  </si>
  <si>
    <t>CONSTRUCCION DE DRENAJE SANITARIO Y LINEA DE CONDUCCION DE AGUA POTABLE.</t>
  </si>
  <si>
    <t>OBRA 1203. CONST DRENAJE SANITARIO, NOMINA SEMANAL DEL 4 AL 9 DE ENERO.: (PAGADO)</t>
  </si>
  <si>
    <t>OBRA 1203, CONSTRUCCION DE DRENAJE SANITARIO, NOMINA SEMANAL DEL 11 AL 16 DE ENERO.: (PAGADO)</t>
  </si>
  <si>
    <t>OBRA 1203, CONST DE DRENAJE SANITARIO, NOMINA SEMANAL DEL 18 AL 23 DE ENERO.: (PAGADO)</t>
  </si>
  <si>
    <t>OBRA 1203, CONST DRENAJE SANITARIO, NOMINA SEMANAL DEL 25 AL 30 DE ENERO.: (PAGADO)</t>
  </si>
  <si>
    <t>OBRA 1203, CONST DRENAJE Y LINEA DE CONDUCC AGUA, NOMINA SEMANAL DEL 01 AL 06 DE FEBRERO.: (PAGADO)</t>
  </si>
  <si>
    <t>OBRA 1203, CONST DRENAJE Y LINEA DE AGUA, NOMINA SEMANAL DEL 08 AL 13 DE FEBRERO.: (PAGADO)</t>
  </si>
  <si>
    <t>OBRA 1203, CONST DRENAJE Y LINEA DE AGUA, NOMINA SEMANAL DEL 15 AL 20 DE FEBRERO.: (PAGADO)</t>
  </si>
  <si>
    <t>OBRA 1203, CONST DRENAJE APUTZIO. NOMINA SEMANAL DEL 22 AL 27 DE FEBRERO.: (PAGADO)</t>
  </si>
  <si>
    <t>PAGO DE NOMINA SEMANAL DE OBRA 1203 CORRESP. 29 FEBRERO AL 05 DE MARZO 2016: (PAGADO)</t>
  </si>
  <si>
    <t>OBRA 1203 CONSTRUCC DE DRENAJE SANITARIO Y LINEA DE CONDUCC DE AGUA NÓMINA DEL 7-12 MZO/16: (PAGADO)</t>
  </si>
  <si>
    <t>OBRA 1203, CONST DRENAJE,  NOMINA SEMANAL DEL 14 AL 19 DE MARZO.: (PAGADO)</t>
  </si>
  <si>
    <t>OBRA 1203, CONST DRENAJE, NOMINA SEMANAL DEL 21 AL 26 DE MARZO.: (PAGADO)</t>
  </si>
  <si>
    <t>PAGO DE NOMINA SEMANAL OBRA 1203 CORRESONDIENTES AL DIA 28 DE MARZO AL 2 DE ABRIL: (PAGADO)</t>
  </si>
  <si>
    <t>P.PEP-000072-ENE</t>
  </si>
  <si>
    <t>P.PEP-000296-ENE</t>
  </si>
  <si>
    <t>P.PEP-000609-ENE</t>
  </si>
  <si>
    <t>P.PEP-000351-ENE</t>
  </si>
  <si>
    <t>P.PEP-000449-FEB</t>
  </si>
  <si>
    <t>P.PEP-000525-FEB</t>
  </si>
  <si>
    <t>P.PEP-000709-FEB</t>
  </si>
  <si>
    <t>P.PEP-000771-FEB</t>
  </si>
  <si>
    <t>P.PEP-001319-MAR</t>
  </si>
  <si>
    <t>P.PEP-001332-MAR</t>
  </si>
  <si>
    <t>P.PEP-001471-MAR</t>
  </si>
  <si>
    <t>P.PEP-001484-MAR</t>
  </si>
  <si>
    <t>P.PEP-001533-MAR</t>
  </si>
  <si>
    <t>0000000202</t>
  </si>
  <si>
    <t>0000000215</t>
  </si>
  <si>
    <t>0000000233</t>
  </si>
  <si>
    <t>0000000260</t>
  </si>
  <si>
    <t>0000000294</t>
  </si>
  <si>
    <t>0000000346</t>
  </si>
  <si>
    <t>0000000382</t>
  </si>
  <si>
    <t>0000000431</t>
  </si>
  <si>
    <t>0000000454</t>
  </si>
  <si>
    <t>0000000503</t>
  </si>
  <si>
    <t>0000000545</t>
  </si>
  <si>
    <t>0000000559</t>
  </si>
  <si>
    <t>0000000590</t>
  </si>
  <si>
    <t>P.PEP-000517-FEB</t>
  </si>
  <si>
    <t>0000000336</t>
  </si>
  <si>
    <t>P.PEP-000983-MAR</t>
  </si>
  <si>
    <t>0000000491</t>
  </si>
  <si>
    <t>P.PEP-001033-MAR</t>
  </si>
  <si>
    <t>0000000544</t>
  </si>
  <si>
    <t>P.PEP-001382-MAR</t>
  </si>
  <si>
    <t>0000000653</t>
  </si>
  <si>
    <t>VIAJE DE FLETE</t>
  </si>
  <si>
    <t>P.PEP-001011-MAR</t>
  </si>
  <si>
    <t>0000000489</t>
  </si>
  <si>
    <t>P.PEP-000484-FEB</t>
  </si>
  <si>
    <t>0000000310</t>
  </si>
  <si>
    <t>FABRICA DE CONCRETOS Y MATERIALES DUARTE</t>
  </si>
  <si>
    <t>P.PEP-000511-FEB</t>
  </si>
  <si>
    <t>0000000331</t>
  </si>
  <si>
    <t>BROCALES</t>
  </si>
  <si>
    <t>PZAS</t>
  </si>
  <si>
    <t>P.PEP-000746-FEB</t>
  </si>
  <si>
    <t>0000000405</t>
  </si>
  <si>
    <t>P.PEP-000985-MAR</t>
  </si>
  <si>
    <t>0000000492</t>
  </si>
  <si>
    <t>P.PEP-001023-MAR</t>
  </si>
  <si>
    <t>0000000535</t>
  </si>
  <si>
    <t>P.PEP-001496-MAR</t>
  </si>
  <si>
    <t>0000000626</t>
  </si>
  <si>
    <t>P.PEP-000544-FEB</t>
  </si>
  <si>
    <t>0000000365</t>
  </si>
  <si>
    <t>FERRETERIA PEPE</t>
  </si>
  <si>
    <t>TUBO GALVANIZADO</t>
  </si>
  <si>
    <t>COPLE GALVANIZADO</t>
  </si>
  <si>
    <t>LLAVE DE PASO</t>
  </si>
  <si>
    <t>T GALVANIZADA</t>
  </si>
  <si>
    <t>CONTA TEFLON</t>
  </si>
  <si>
    <t>LLAVE DE PASO ESFERA</t>
  </si>
  <si>
    <t>CONECTORES DE 1/2</t>
  </si>
  <si>
    <t>ABRAZADERAS SIN FIN</t>
  </si>
  <si>
    <t>TAPONES PARA TUBO GALVANIZADO</t>
  </si>
  <si>
    <t>P.PEP-000978-MAR</t>
  </si>
  <si>
    <t>0000000481</t>
  </si>
  <si>
    <t>MALLA ELECTROSOLIDA</t>
  </si>
  <si>
    <t>ARMEX</t>
  </si>
  <si>
    <t>P.PEP-000987-MAR</t>
  </si>
  <si>
    <t>0000000483</t>
  </si>
  <si>
    <t>ROLLOS DE MALLA CICLONICA</t>
  </si>
  <si>
    <t>TUBO PARA MALLA CICLONICA</t>
  </si>
  <si>
    <t>P.PEP-000986-MAR</t>
  </si>
  <si>
    <t>0000000493</t>
  </si>
  <si>
    <t>CODO GALVANIZADO</t>
  </si>
  <si>
    <t>LLAVES DE PASO</t>
  </si>
  <si>
    <t>P.PEP-001015-MAR</t>
  </si>
  <si>
    <t>0000000490</t>
  </si>
  <si>
    <t>LLAVE TIPO ESFERA</t>
  </si>
  <si>
    <t>TAPON GALVANIZADO</t>
  </si>
  <si>
    <t>MANGUERA</t>
  </si>
  <si>
    <t>ROLLOS</t>
  </si>
  <si>
    <t>P.PEP-001370-MAR</t>
  </si>
  <si>
    <t>0000000658</t>
  </si>
  <si>
    <t>PINTURAS FAMOSAS</t>
  </si>
  <si>
    <t>PLASTICA</t>
  </si>
  <si>
    <t>P.PEP-001412-MAR</t>
  </si>
  <si>
    <t>0000000623</t>
  </si>
  <si>
    <t>YEE GALVANIZADO</t>
  </si>
  <si>
    <t>NIPLE GALVANIZADO</t>
  </si>
  <si>
    <t>P.PEP-001415-MAR</t>
  </si>
  <si>
    <t>0000000612</t>
  </si>
  <si>
    <t>IMPERMEABILIZANTE</t>
  </si>
  <si>
    <t>BROCHAS</t>
  </si>
  <si>
    <t>P.PEP-001420-MAR</t>
  </si>
  <si>
    <t>0000000614</t>
  </si>
  <si>
    <t>NIPLE CUERDA</t>
  </si>
  <si>
    <t>P.PEP-001384-MAR</t>
  </si>
  <si>
    <t>0000000637</t>
  </si>
  <si>
    <t>OBRA 1203 CONST DRENAJE, FACTS 317 Y 316A, CEMENTO Y MORTERO. DOLAR LC SA DE CV.: (PAGADO)</t>
  </si>
  <si>
    <t>CONSTRUCCION DE DRENAJE SANITARIO, EN LA CORTINA.</t>
  </si>
  <si>
    <t>NOTA:OBRA 1205</t>
  </si>
  <si>
    <t>P.PEP-000297-ENE</t>
  </si>
  <si>
    <t>P.PEP-000320-ENE</t>
  </si>
  <si>
    <t>P.PEP-000345-ENE</t>
  </si>
  <si>
    <t>P.PEP-000448-FEB</t>
  </si>
  <si>
    <t>P.PEP-000524-FEB</t>
  </si>
  <si>
    <t>P.PEP-000708-FEB</t>
  </si>
  <si>
    <t>OBRA 1205, CONSTRUCCION DE DRENAJE SANITARIO, NOMINA SEMANAL DEL 11 AL 16 DE ENERO.: (PAGADO)</t>
  </si>
  <si>
    <t>OBRA 1205, CONST DRENAJE SANITARIO, NOMINA SEMANAL DEL 11 AL 16 DE ENERO.: (PAGADO)</t>
  </si>
  <si>
    <t>OBRA 1205, CONST DE DRENAJE SANITARIO NOMINA SEMANAL DEL 25 AL 30 DE ENERO.: (PAGADO)</t>
  </si>
  <si>
    <t>OBRA 1205, CONST DRENAJE SANITARIO, NOMINA SEMNAL DEL 01 AL 06 DE FEBRERO.: (PAGADO)</t>
  </si>
  <si>
    <t>OBRA 1205, CONST DRENAJE, NOMINA SEMANAL DEL 08 AL 13 DE FEBRERO.: (PAGADO)</t>
  </si>
  <si>
    <t>OBRA 1205, CONST DRENAJE SANITARIO, NOMINA SEMANAL DEL 15 AL 20 DE FEBRERO.: (PAGADO)</t>
  </si>
  <si>
    <t>0000000216</t>
  </si>
  <si>
    <t>0000000234</t>
  </si>
  <si>
    <t>0000000255</t>
  </si>
  <si>
    <t>0000000293</t>
  </si>
  <si>
    <t>0000000345</t>
  </si>
  <si>
    <t>0000000381</t>
  </si>
  <si>
    <t>P.PEP-000522-FEB</t>
  </si>
  <si>
    <t>0000000341</t>
  </si>
  <si>
    <t>P.PEP-000555-FEB</t>
  </si>
  <si>
    <t>0000000388</t>
  </si>
  <si>
    <t>06.FEB</t>
  </si>
  <si>
    <t>JUAN PABLO GONZALEZ PADILLA</t>
  </si>
  <si>
    <t>VIAJES DE GREÑA</t>
  </si>
  <si>
    <t>P.PEP-001029-MAR</t>
  </si>
  <si>
    <t>0000000541</t>
  </si>
  <si>
    <t>P.PEP-000483-FEB</t>
  </si>
  <si>
    <t>0000000309</t>
  </si>
  <si>
    <t>FABRICA DE CONCRETOS Y AMTERIALES PARA CONSTRUCCION DUARTE</t>
  </si>
  <si>
    <t>P.PEP-000737-FEB</t>
  </si>
  <si>
    <t>0000000398</t>
  </si>
  <si>
    <t>P.PEP-000750-FEB</t>
  </si>
  <si>
    <t>0000000409</t>
  </si>
  <si>
    <t>P.PEP-000855-FEB</t>
  </si>
  <si>
    <t>0000000424</t>
  </si>
  <si>
    <t>FLETE LARGO</t>
  </si>
  <si>
    <t>P.PEP-000315-ENE</t>
  </si>
  <si>
    <t>P.PEP-000336-ENE</t>
  </si>
  <si>
    <t>P.PEP-000406-ENE</t>
  </si>
  <si>
    <t>P.PEP-000425-FEB</t>
  </si>
  <si>
    <t>P.PEP-000533-FEB</t>
  </si>
  <si>
    <t>P.PEP-000699-FEB</t>
  </si>
  <si>
    <t>P.PEP-000767-FEB</t>
  </si>
  <si>
    <t>P.PEP-000961-MAR</t>
  </si>
  <si>
    <t>P.PEP-001323-MAR</t>
  </si>
  <si>
    <t>P.PEP-001512-MAR</t>
  </si>
  <si>
    <t>P.PEP-001534-MAR</t>
  </si>
  <si>
    <t>P.PEP-000495-FEB</t>
  </si>
  <si>
    <t>P.PEP-000538-FEB</t>
  </si>
  <si>
    <t>P.PEP-000549-FEB</t>
  </si>
  <si>
    <t>P.PEP-000494-FEB</t>
  </si>
  <si>
    <t>P.PEP-000504-FEB</t>
  </si>
  <si>
    <t>P.PEP-000847-FEB</t>
  </si>
  <si>
    <t>P.PEP-001040-MAR</t>
  </si>
  <si>
    <t>P.PEP-000760-FEB</t>
  </si>
  <si>
    <t>P.PEP-000761-FEB</t>
  </si>
  <si>
    <t>JOSE GUADALUPE HINOJOSA GARDUÑO</t>
  </si>
  <si>
    <t>P.PEP-000988-MAR</t>
  </si>
  <si>
    <t>P.PEP-001037-MAR</t>
  </si>
  <si>
    <t>P.PEP-001038-MAR</t>
  </si>
  <si>
    <t>P.PEP-001430-MAR</t>
  </si>
  <si>
    <t>P.PEP-001426-MAR</t>
  </si>
  <si>
    <t>P.PEP-000467-FEB</t>
  </si>
  <si>
    <t>P.PEP-000854-FEB</t>
  </si>
  <si>
    <t>P.PEP-001002-MAR</t>
  </si>
  <si>
    <t>827-247-24701</t>
  </si>
  <si>
    <t>0000000300</t>
  </si>
  <si>
    <t xml:space="preserve">ENERO </t>
  </si>
  <si>
    <t>OBRA: 1248</t>
  </si>
  <si>
    <t>OBRA: 1264</t>
  </si>
  <si>
    <t xml:space="preserve">CONSTRUCCION DE DRENAJE </t>
  </si>
  <si>
    <t xml:space="preserve">CURUNGUEO ATRÁS DEL HOSPITAL </t>
  </si>
  <si>
    <t>P.PEP-000535-FEB</t>
  </si>
  <si>
    <t>POLIDUCTO DE 1/2 C-40</t>
  </si>
  <si>
    <t>P.PEP-000492-FEB</t>
  </si>
  <si>
    <t>P.PEP-000516-FEB</t>
  </si>
  <si>
    <t xml:space="preserve">RAUL MARIN INIESTRA </t>
  </si>
  <si>
    <t>P.PEP-000741-FEB</t>
  </si>
  <si>
    <t>P.PEP-001009-MAR</t>
  </si>
  <si>
    <t>RENTA DE RETROEXCAVADORA MARCA JONH DEERE TO310SE870758</t>
  </si>
  <si>
    <t xml:space="preserve">DIAS </t>
  </si>
  <si>
    <t>P.PEP-000073-ENE</t>
  </si>
  <si>
    <t>LISTA DE RAYA DEL 04 AL 09 DE ENERO DEL 2016</t>
  </si>
  <si>
    <t xml:space="preserve">CEMENTO GRIS </t>
  </si>
  <si>
    <t xml:space="preserve">TUBO DE CONCRETO DE 10" </t>
  </si>
  <si>
    <t>TUBO DE CONCRETO DE 12"</t>
  </si>
  <si>
    <t xml:space="preserve">DESALOJO DE MATERIAL PRODUCTOS DE DEMOLICION </t>
  </si>
  <si>
    <t xml:space="preserve">RUBEN INIESTRA VILLEGAS </t>
  </si>
  <si>
    <t xml:space="preserve">JOSE BENINGNO MORIN CRUZ </t>
  </si>
  <si>
    <t>TUBO PVC DE 6</t>
  </si>
  <si>
    <t xml:space="preserve">TRAMO </t>
  </si>
  <si>
    <t xml:space="preserve">TUBO PVC DE 4 </t>
  </si>
  <si>
    <t xml:space="preserve">COPLES PVC DE 6 </t>
  </si>
  <si>
    <t xml:space="preserve">COPLES PVC DE 4 </t>
  </si>
  <si>
    <t>PEGAMENTO PVC DE 460 G</t>
  </si>
  <si>
    <t xml:space="preserve">HOJAS DE TRIPLAY DE 12 MM </t>
  </si>
  <si>
    <t>VARILLA CORRUGADA DE 3/8</t>
  </si>
  <si>
    <t>LISTA DE RAYA DEL 18 AL 23 DE ENERO DEL 2016</t>
  </si>
  <si>
    <t>LISTA DE RAYA DEL 25 AL 30 D ENERO DEL 2016</t>
  </si>
  <si>
    <t>LISTA DE RAYA DEL 01 AL 06 DE FEBRERO DEL 2016</t>
  </si>
  <si>
    <t>LISTA DE RAYA DEL 8 AL 13 DE FEBRERO DEL 2016</t>
  </si>
  <si>
    <t>LISTA DE RAYA DEL 11 AL 16 DE ENERO DEL 2016</t>
  </si>
  <si>
    <t>TRAMO ARMEX 10 X25</t>
  </si>
  <si>
    <t>VARILLAS 1/2"</t>
  </si>
  <si>
    <t>CLAVO DE 2 1/2"</t>
  </si>
  <si>
    <t>PVC SANITARIO 6"</t>
  </si>
  <si>
    <t>COPLES PVC SANITARIO 6"</t>
  </si>
  <si>
    <t xml:space="preserve">JOSE GUADALUPE HINOJOSA GARDUÑO </t>
  </si>
  <si>
    <t>REJA RECOLECTORA DE AGUA PLUVIAL, FABRICADA A BASE DE ACERO TIPO ANGULO 1 1/4" POR 3/16 DE ESPESOR PARA FORMAR MARCO, USANDO REJILLA MARCA IRVING</t>
  </si>
  <si>
    <t xml:space="preserve">TUBO DE CONCRETO DE 30 CM </t>
  </si>
  <si>
    <t>LISTA DE RAYA DEL 15 AL 20 DE FEBRERO DEL 2016</t>
  </si>
  <si>
    <t>ARMEX DE 10 X 15</t>
  </si>
  <si>
    <t xml:space="preserve">ALAMBRE  </t>
  </si>
  <si>
    <t>LISTA DE RAYA DEL 22 AL 27 DE FEBRERO DEL 2016</t>
  </si>
  <si>
    <t xml:space="preserve">JOSE ANTONIO GARDUÑO IXTLAHUAC </t>
  </si>
  <si>
    <t>CONCRETO F´C=300KG/CM A 28 DIAS, REVENIMINETO 10 CM T.M.A. 38MM 1 1/2"</t>
  </si>
  <si>
    <t>LISTA DE RAYA DEL 07 AL 12 DE MARZO DEL 2016</t>
  </si>
  <si>
    <t>827-242-2401</t>
  </si>
  <si>
    <t>CONCRETO F´C=300KG/CM A 7 DIAS, REVENIMINETO 10 CM T.M.A. 38MM 1 1/2"</t>
  </si>
  <si>
    <t xml:space="preserve">SUMINISTRO Y COLOCACION DE REJILLA RECOLECTORA DE AGUA FLUVIAL </t>
  </si>
  <si>
    <t>RETROEXCAVADORA CAT 320 NUM SERIE CAT320CLANB01311</t>
  </si>
  <si>
    <t>LISTA DE RAYA DEL 14 AL 19 DE MARZO 2016</t>
  </si>
  <si>
    <t>LISTA DE RAYA DEL 21 AL 26 MARZO 2016</t>
  </si>
  <si>
    <t>LISTA DE RAYA DEL 29 DE FEBRERO AL 05 DE MARZO DEL 2016</t>
  </si>
  <si>
    <t xml:space="preserve">TUBO PVC HIDRAHULICO DE 4" RD 32.5 CON CAMPANA </t>
  </si>
  <si>
    <t>VALVULA DE ESPULSION DE AIRE PARA PCV HIDRAULICO DE 4"</t>
  </si>
  <si>
    <t>PINTURA AMARILLO TRAFICO PRISA 19</t>
  </si>
  <si>
    <t>BROCHAS #4</t>
  </si>
  <si>
    <t>BROCHAS #3</t>
  </si>
  <si>
    <t>MICROESFERA</t>
  </si>
  <si>
    <t>P.PEP-000503-FEB</t>
  </si>
  <si>
    <t>827-241--24102</t>
  </si>
  <si>
    <t>P.PEP-000369-ENE</t>
  </si>
  <si>
    <t xml:space="preserve">RICARDO PADILLA ARIAS </t>
  </si>
  <si>
    <t xml:space="preserve">BLOCK LIGERO </t>
  </si>
  <si>
    <t>MALLA 10 X 10</t>
  </si>
  <si>
    <t>P.PEP-000366-ENE</t>
  </si>
  <si>
    <t xml:space="preserve">CEMENTO </t>
  </si>
  <si>
    <t>P.PEP-000477-FEB</t>
  </si>
  <si>
    <t>P.PEP-000506-FEB</t>
  </si>
  <si>
    <t>P.PEP-000377-ENE</t>
  </si>
  <si>
    <t>P.PEP-000413-FEB</t>
  </si>
  <si>
    <t xml:space="preserve">BASE P/MEDIDOR BIFASICO </t>
  </si>
  <si>
    <t xml:space="preserve">CABLE #6 NEGRO </t>
  </si>
  <si>
    <t xml:space="preserve">CABLE #6 BLANCO </t>
  </si>
  <si>
    <t xml:space="preserve">CENTRO DE CARGA BIFASICO </t>
  </si>
  <si>
    <t xml:space="preserve">PASTILLA 2 X 60 </t>
  </si>
  <si>
    <t xml:space="preserve">VARILLA COOPERWEL </t>
  </si>
  <si>
    <t>TUBO P/MUFA 1 1/4 X 4 M</t>
  </si>
  <si>
    <t xml:space="preserve">CURVA 1 1/4 P/TUBO DE MUFA </t>
  </si>
  <si>
    <t>TAQUETES PLASTICOS 5/16</t>
  </si>
  <si>
    <t xml:space="preserve">PIJAS 12 X 1 </t>
  </si>
  <si>
    <t xml:space="preserve">PIJAS 8 X 3 </t>
  </si>
  <si>
    <t>P.PEP-000353-ENE</t>
  </si>
  <si>
    <t>P.PEP-000372-ENE</t>
  </si>
  <si>
    <t>P.PEP-000375-ENE</t>
  </si>
  <si>
    <t>P.PEP-000461-FEB</t>
  </si>
  <si>
    <t>P.PEP-000475-FEB</t>
  </si>
  <si>
    <t>D3A</t>
  </si>
  <si>
    <t xml:space="preserve">ARTURO RAMIREZ BENITEZ </t>
  </si>
  <si>
    <t>PUERTA P-06  1.85X3.00M FORMADA POR 2 ABATIBLES DE0.90X2.25 M Y 2 FIJOS DE 0.75 X 92.5 COLOCADO A HUESO</t>
  </si>
  <si>
    <t>NA</t>
  </si>
  <si>
    <t>PUERTA P-05 3.6X3.0 M FORMADA POR 4 ABATIBLES DE 0.90 X 2.25 M Y 4 FIJOS DE 75X90 FABRICADA CON PERFILES DE ALUMINIO LINEA 3000 COLOR BLANCO MARCA CUPRUM CON CRISTAL SATINOVO DE 6MM</t>
  </si>
  <si>
    <t xml:space="preserve">VENTANA V-01 FIJA DE 0-90X300 M FORMADA POR UN FIJO DE 0.90 X 1.5 M FABRICADA CON PERFILES DE ALUMINIO BLANCO MARCA CUPRUM CON CRISTAL SATINOVO  DE 6MM </t>
  </si>
  <si>
    <t>VENTANA V-04 CORREDIZA DE 0.80X2.70 MFORMADA POR UNA CORREDIZA DE 0.80X0.90 M FABRICADO CON PERFILES DE ALUMINIO LINEA 2000 MARCA CUPRUM CON CRISTAL SATINOVODE 6MM</t>
  </si>
  <si>
    <t>VENTANA CORREDIZA DE 1.80 X 3.00 M FORMADA POR UNA CORREDIZA DE 0.90 X 2.25 M 1 FIJO DE 0.90 X 2.25 M Y 2 FIJOS DE 0.90 X 0.75 M FABRICADA CON PERFILES DE ALUMINIO LINEA 3000 MARCA CUPRUM COLOR BLANCO  Y CRISTAL SATINOVO DE 6MM</t>
  </si>
  <si>
    <t>VENTANA V-03 DE 2.70 X 3.00 M FABRICADA CON 2 GUILLOTINAS DE 0.90  X 0.70 M 3 FIJOS DE 0.90 X 1 45 M Y 4 FIJOS DE 0.90 X 0.70 M FABRICADA CON PERFILES LINEA 3000 MARCA CUPRUM COLOR BLANCO CON CRISTAL SATINOVO DE 6MM</t>
  </si>
  <si>
    <t xml:space="preserve">VENTANA V-07 DE PROTECCION DE 0.30 X 0.90M A BASE DE PERFILES DE ALUMINIO LINEA 2000 MARCA CUPRUM CON CRISTAL SATINOVO DE 6 MM </t>
  </si>
  <si>
    <t>P.PEP-000499-FEB</t>
  </si>
  <si>
    <t>PEGAPORCELANCI CASTE 20KG</t>
  </si>
  <si>
    <t>P.PEP-000498-FEB</t>
  </si>
  <si>
    <t>P.PEP-000509-FEB</t>
  </si>
  <si>
    <t xml:space="preserve">CORTE DE VAGON DE TREN EN OCHO PARTES, USANDO EQUIPO A BASE DE CORTE A BASE DE OXIGENO Y GAS </t>
  </si>
  <si>
    <t xml:space="preserve">CORTE DE TAMBO EN TRES PARTES, CON UN CIRCUNFERENCIA 3.70 MTS Y PLACA DE ESPESOR DE 3/16 PLG. CON UN CONTENIDO DEL 50% DE CHAPOPOTE </t>
  </si>
  <si>
    <t xml:space="preserve">RETIRAR CUÑAS DE LOCOMOTORA PARA AFLOJAR BALATAS </t>
  </si>
  <si>
    <t>P.PEP-000474-FEB</t>
  </si>
  <si>
    <t xml:space="preserve">GERARDO BASALDUA ROJAS </t>
  </si>
  <si>
    <t>ACACIAS DE 4 MTS</t>
  </si>
  <si>
    <t xml:space="preserve">PLANTA </t>
  </si>
  <si>
    <t xml:space="preserve">SANDOLINAS DE 6 PULGADAS </t>
  </si>
  <si>
    <t>DURANTAS DE 6 PULGADAS</t>
  </si>
  <si>
    <t xml:space="preserve">AMARANTOS DE 6 PULGADAS </t>
  </si>
  <si>
    <t xml:space="preserve">LAVANDAS DE 8 PULGADAS </t>
  </si>
  <si>
    <t>P.PEP-000797-FEB</t>
  </si>
  <si>
    <t>827-272-27202</t>
  </si>
  <si>
    <t xml:space="preserve">BENITO AQUILES DE LA PEÑA FRANCO </t>
  </si>
  <si>
    <t xml:space="preserve">RUTA DE EVACUACION DER. 30X45 CM </t>
  </si>
  <si>
    <t xml:space="preserve">RUTA DE EVACUACION IZQ. 30X45 CM </t>
  </si>
  <si>
    <t>SALIDA DE EMERGENCIA 30X45</t>
  </si>
  <si>
    <t xml:space="preserve">CARTELES DE SISMOS E INCENDIOS </t>
  </si>
  <si>
    <t xml:space="preserve">EXTINTORES DE 6.0 KG COM PQS </t>
  </si>
  <si>
    <t xml:space="preserve">SEÑALAMIENTOS EXTINTOR TIPO BANDERA 20X20 CM </t>
  </si>
  <si>
    <t>P.PEP-000551-FEB</t>
  </si>
  <si>
    <t>P.PEP-000556-FEB</t>
  </si>
  <si>
    <t>P.PEP-000848-FEB</t>
  </si>
  <si>
    <t>P.PEP-000736-FEB</t>
  </si>
  <si>
    <t xml:space="preserve">PINTURA VINILICA ROSA MEXICANO PRISA </t>
  </si>
  <si>
    <t xml:space="preserve">CUBETA </t>
  </si>
  <si>
    <t xml:space="preserve">RODILLOS </t>
  </si>
  <si>
    <t>BROCHAS 3"</t>
  </si>
  <si>
    <t>P.PEP-000734-FEB</t>
  </si>
  <si>
    <t xml:space="preserve">PINTURA VINILICA BLANCA  </t>
  </si>
  <si>
    <t>BROCHAS 4"</t>
  </si>
  <si>
    <t xml:space="preserve">EXTENSIONES </t>
  </si>
  <si>
    <t>P.PEP-000846-FEB</t>
  </si>
  <si>
    <t>P.PEP-000714-FEB</t>
  </si>
  <si>
    <t>PEGAPISO CREST PLATA 20 KG</t>
  </si>
  <si>
    <t xml:space="preserve">JUNTAFINA COLOR GRIS OXFORD 5 KG </t>
  </si>
  <si>
    <t>JUNTAFINA COLOR DURAZNO 5 KG</t>
  </si>
  <si>
    <t>P.PEP-000267-ENE</t>
  </si>
  <si>
    <t>MUNICIPO DE ZITACUARO MICHOACAN</t>
  </si>
  <si>
    <t>LISTA DE RAYA DEL 4 AL 9 DE ENERO 2016</t>
  </si>
  <si>
    <t>P.PEP-000337-ENE</t>
  </si>
  <si>
    <t>P.PEP-000346-ENE</t>
  </si>
  <si>
    <t>LISTA DE RAYA DEL 25 AL 30 DE ENERO DEL 2016</t>
  </si>
  <si>
    <t>P.PEP-000424-FEB</t>
  </si>
  <si>
    <t>P.PEP-000531-FEB</t>
  </si>
  <si>
    <t>P.PEP-000313-ENE</t>
  </si>
  <si>
    <t>P.PEP-000947-FEB</t>
  </si>
  <si>
    <t>MA. CRISTINA CASTAÑEDA RODRIGUEZ</t>
  </si>
  <si>
    <t xml:space="preserve">PINTURA AUTOMOTRIZ COLOR ORO </t>
  </si>
  <si>
    <t xml:space="preserve">PRIMER DE RELLENO </t>
  </si>
  <si>
    <t xml:space="preserve">THINNER </t>
  </si>
  <si>
    <t xml:space="preserve">ESPUMA DE POLIESTIRENO Y SU CATALIZADOR </t>
  </si>
  <si>
    <t>P.PEP-000968-MAR</t>
  </si>
  <si>
    <t>P.PEP-001519-MAR</t>
  </si>
  <si>
    <t xml:space="preserve">RODRIGO VELAZQUEZ DOMINGUEZ </t>
  </si>
  <si>
    <t>HOJAS DE TRIPLAY CAOBILLA 6 MM</t>
  </si>
  <si>
    <t>HOJAS</t>
  </si>
  <si>
    <t xml:space="preserve">CINTAS 2 X 1 </t>
  </si>
  <si>
    <t>P.PEP-000967-MAR</t>
  </si>
  <si>
    <t>P.PEP-000969-MAR</t>
  </si>
  <si>
    <t>CEPILLO DE ALAMBRE 4 X 16</t>
  </si>
  <si>
    <t>ALAMBRE GALVANIZADO</t>
  </si>
  <si>
    <t xml:space="preserve">ESCOBA CEPILLO </t>
  </si>
  <si>
    <t xml:space="preserve">ESCOBA ABANICO </t>
  </si>
  <si>
    <t>P.PEP-000765-FEB</t>
  </si>
  <si>
    <t>PEGAPISO CASTEL</t>
  </si>
  <si>
    <t>P.PEP-000763-FEB</t>
  </si>
  <si>
    <t xml:space="preserve">COLOCACION DE BARANDAL DE 17 MTS LINEALES DE TUBO DE 2 1/2" PULG. DE DIAMETRO INTERIOR, EN CEDULA 30, ANCLADO CON VARILLA DE 3/8 Y SOLDADO CON ELECTRODOS </t>
  </si>
  <si>
    <t>P.PEP-000764-FEB</t>
  </si>
  <si>
    <t>ELABORACION DE MAMPARAS EN TRIPLAY DE 6MM CON BASTIDOR DE 1" X 2"</t>
  </si>
  <si>
    <t>P.PEP-000943-FEB</t>
  </si>
  <si>
    <t xml:space="preserve">SOLDADURA 50 X 50 </t>
  </si>
  <si>
    <t>TUBO PVC 4"</t>
  </si>
  <si>
    <t xml:space="preserve">MTS </t>
  </si>
  <si>
    <t>PEGAMENTO CPVC (250 ML)</t>
  </si>
  <si>
    <t xml:space="preserve">PASTILLAS PA WC </t>
  </si>
  <si>
    <t xml:space="preserve">PLASTICO NEGRO </t>
  </si>
  <si>
    <t xml:space="preserve">MEZCLADORA PARA LAVABO </t>
  </si>
  <si>
    <t>P.PEP-001041-MAR</t>
  </si>
  <si>
    <t>TRAMOS</t>
  </si>
  <si>
    <t>POLIFEX DE 5/4</t>
  </si>
  <si>
    <t>CABLE NO. 10</t>
  </si>
  <si>
    <t>CABLE NO. 12</t>
  </si>
  <si>
    <t>CINTA (NITO)</t>
  </si>
  <si>
    <t>P.PEP-000942-FEB</t>
  </si>
  <si>
    <t xml:space="preserve">CODOS 2 X 45 PVC </t>
  </si>
  <si>
    <t xml:space="preserve">CODO 2 X 90 </t>
  </si>
  <si>
    <t>TUBO 2 PVC</t>
  </si>
  <si>
    <t>CHUPONES 3</t>
  </si>
  <si>
    <t>PIJAS P/WC</t>
  </si>
  <si>
    <t>JGS</t>
  </si>
  <si>
    <t xml:space="preserve">LLAVES ANGULARES DE COBRE </t>
  </si>
  <si>
    <t xml:space="preserve">MANGUERAS COFLEX PARA WC </t>
  </si>
  <si>
    <t xml:space="preserve">REGADERA </t>
  </si>
  <si>
    <t>MANERALES PARA REGADERA</t>
  </si>
  <si>
    <t xml:space="preserve">COLADERA UNIVERSAL </t>
  </si>
  <si>
    <t>P.PEP-000940-FEB</t>
  </si>
  <si>
    <t>TAZA CON TANQUE WC</t>
  </si>
  <si>
    <t xml:space="preserve">MIGITORIO CON HERRAJE </t>
  </si>
  <si>
    <t>ESPATULAS</t>
  </si>
  <si>
    <t xml:space="preserve">CLAVOS 1/2 PARA CONCRETO </t>
  </si>
  <si>
    <t xml:space="preserve">CARBONES PARA CORTADORA </t>
  </si>
  <si>
    <t xml:space="preserve">DISCO DIAMANTE </t>
  </si>
  <si>
    <t>P.PEP-000965-MAR</t>
  </si>
  <si>
    <t xml:space="preserve">CESPOL PARA LAVABO </t>
  </si>
  <si>
    <t>JUNTA PROEL P/WC</t>
  </si>
  <si>
    <t>VALVULA ESFERA 1/2 SOLDABLE</t>
  </si>
  <si>
    <t xml:space="preserve">CONECTOR ROSCA EXTERIOR DE 1/2 DE COBRE </t>
  </si>
  <si>
    <t>OVALIN COMPLETO  (MARCA COTO)</t>
  </si>
  <si>
    <t xml:space="preserve">COPLE 1/2 X 90 COBRE </t>
  </si>
  <si>
    <t xml:space="preserve">TUBO DE COBRE </t>
  </si>
  <si>
    <t>CODO 1/2 X 45 COBRE</t>
  </si>
  <si>
    <t xml:space="preserve">SOLDADURA  </t>
  </si>
  <si>
    <t xml:space="preserve">COPLE 1" COBRE </t>
  </si>
  <si>
    <t>P.PEP-000966-MAR</t>
  </si>
  <si>
    <t xml:space="preserve">ESCOBAS </t>
  </si>
  <si>
    <t xml:space="preserve">CINTA DE PRECAUCION </t>
  </si>
  <si>
    <t xml:space="preserve">ARMEX DE 10 X 10 </t>
  </si>
  <si>
    <t>LIJA DE AGUA (C99-120)</t>
  </si>
  <si>
    <t>P.PEP-000963-MAR</t>
  </si>
  <si>
    <t>ESMALTE NEGRO (PRISA,SECADO RAPIDO)</t>
  </si>
  <si>
    <t xml:space="preserve">GALON </t>
  </si>
  <si>
    <t>PINTURA AMARILLO TRAFICO (PRISA 19 LTS)</t>
  </si>
  <si>
    <t>CEMENTO TOLTECA</t>
  </si>
  <si>
    <t>P.PEP-000962-MAR</t>
  </si>
  <si>
    <t xml:space="preserve">MARIO MARTINEZ COLIN </t>
  </si>
  <si>
    <t xml:space="preserve">GRAVA TRITURADA DE CALIZAS </t>
  </si>
  <si>
    <t>P.PEP-000971-MAR</t>
  </si>
  <si>
    <t>ALAMBRE GALVANIZADO (CAL 14)</t>
  </si>
  <si>
    <t>ALAMBRE GALVANIZADO (CAL 16)</t>
  </si>
  <si>
    <t>ALAMBRE GALVANIZADO (CAL 18)</t>
  </si>
  <si>
    <t>P.PEP-000856-FEB</t>
  </si>
  <si>
    <t>CANTERA NARANJA 40 X 40</t>
  </si>
  <si>
    <t>CANTERA NEGRA 40 X 40</t>
  </si>
  <si>
    <t>P.PEP-000960-MAR</t>
  </si>
  <si>
    <t xml:space="preserve">SERGIO MONDRAGON CAMBRON </t>
  </si>
  <si>
    <t xml:space="preserve">SUMINISTRO DE PTR 1 1/2" CALIBRE 14 Y COLOCACION </t>
  </si>
  <si>
    <t xml:space="preserve">SUMINISTRO DE LAMINA NEGRA 4" X 10" CALIBRE 16 Y COLOCACION </t>
  </si>
  <si>
    <t xml:space="preserve">SUMINISTRO DE ANGULO 3/16" X 1 1/2" Y SU COLOCACION </t>
  </si>
  <si>
    <t xml:space="preserve">SUMINISTRO DE CERRADURA PHILLIPS CROMADA Y SU COLOCACION </t>
  </si>
  <si>
    <t xml:space="preserve">SUMINISTRO DE PTR 4" X 3" CALIBRE 14 Y SU COLOCACION </t>
  </si>
  <si>
    <t xml:space="preserve">SUMINISTRO DE PTR 3" X 2" CALIBRE 14 Y SU COLOCACION </t>
  </si>
  <si>
    <t>P.PEP-001440-MAR</t>
  </si>
  <si>
    <t xml:space="preserve">DESALOJO DE MATERIAL </t>
  </si>
  <si>
    <t>P.PEP-001437-MAR</t>
  </si>
  <si>
    <t>P.PEP-001042-MAR</t>
  </si>
  <si>
    <t>JOSE ANTONIO GARDUÑO IXTLAHUAC</t>
  </si>
  <si>
    <t>CONCRETO F´C=150 KG/CM2 A 28 DIAS, REVENIMIENTO 10 CM, T.M.A. 19 MM (3/4")</t>
  </si>
  <si>
    <t>RENTA DE MAQUINA RETROEXCAVADORA MARCA CATERPILLAR MODELO CAT. 320 NUMERO DE SERIE CAT0320CLANB01311</t>
  </si>
  <si>
    <t xml:space="preserve">TIERRA VEGETAL 7 M3 </t>
  </si>
  <si>
    <t xml:space="preserve">BEGONIAS DE CERA </t>
  </si>
  <si>
    <t xml:space="preserve">PLANTAS </t>
  </si>
  <si>
    <t xml:space="preserve">ESPECIE YUCA </t>
  </si>
  <si>
    <t>XOTOL GRANDE B.50</t>
  </si>
  <si>
    <t xml:space="preserve">GRAVA BLANCA DE 2 PULGADAS </t>
  </si>
  <si>
    <t xml:space="preserve">ARMONIA MORADOS </t>
  </si>
  <si>
    <t xml:space="preserve">PASTO SAN AGUSTIN </t>
  </si>
  <si>
    <t>P.PEP-000578-ENE</t>
  </si>
  <si>
    <t xml:space="preserve">PEGAPISO CREST PLATA 20 KG. </t>
  </si>
  <si>
    <t>P.PEP-000417-FEB</t>
  </si>
  <si>
    <t xml:space="preserve">PINTURA DE 19 LT COLOR LADRILLO VINILICA </t>
  </si>
  <si>
    <t xml:space="preserve">PINTURA DE 19 LT COLOR BLANCO VINILICA </t>
  </si>
  <si>
    <t xml:space="preserve">PINTURA DE 19 LT COLOR VERDE FUERTE ESMALTE </t>
  </si>
  <si>
    <t>BROCHAS DE 1 1/2</t>
  </si>
  <si>
    <t xml:space="preserve">BROCHAS DE 3" </t>
  </si>
  <si>
    <t>P.PEP-000411-FEB</t>
  </si>
  <si>
    <t xml:space="preserve">PLACAS CIEGAS </t>
  </si>
  <si>
    <t xml:space="preserve">PLACAS DE 1 UNIDAD </t>
  </si>
  <si>
    <t xml:space="preserve">CONTACTOS DUPLEX </t>
  </si>
  <si>
    <t xml:space="preserve">APAGADORES SENCILLOS </t>
  </si>
  <si>
    <t xml:space="preserve">LAMPARAS ARBOTANTES </t>
  </si>
  <si>
    <t>CABLE #0</t>
  </si>
  <si>
    <t>POLIFEX 3/8</t>
  </si>
  <si>
    <t>CABLE #14</t>
  </si>
  <si>
    <t>BLOCK SOQUET 3/4</t>
  </si>
  <si>
    <t>PIJAS 8 X 1 1/2</t>
  </si>
  <si>
    <t xml:space="preserve">PIJAS DE 8 X 1 </t>
  </si>
  <si>
    <t>CINTAS DE AISLAR (NITTO)</t>
  </si>
  <si>
    <t>CLAVO P/CONCRETO 2"</t>
  </si>
  <si>
    <t>CABLE #12</t>
  </si>
  <si>
    <t>CABLE DESNUDO # 14</t>
  </si>
  <si>
    <t>CHALUPAS GALVANIZADAS</t>
  </si>
  <si>
    <t>CONTACTOS DUPLEX POLARIZADOS + TIERRA</t>
  </si>
  <si>
    <t>TUBO CONDUIT GALV. PARED DELGADA 1/2</t>
  </si>
  <si>
    <t>CONECTORES CONDUIT PARED DELGADA 1/2</t>
  </si>
  <si>
    <t>COPLES CONDUIT PARED DELGADA 1/2</t>
  </si>
  <si>
    <t>CODOS CONDUIT PARED DELGADA 1/2</t>
  </si>
  <si>
    <t>TAQUETES PLASTICOS DE 1/4</t>
  </si>
  <si>
    <t>PIJAS GALVANIZADAS DE 8 X 1"</t>
  </si>
  <si>
    <t>ABRAZADERAS UÑA 1/2</t>
  </si>
  <si>
    <t>P.PEP-000496-FEB</t>
  </si>
  <si>
    <t>PEGAPISO   PLUS</t>
  </si>
  <si>
    <t xml:space="preserve">MORTERO APASCO </t>
  </si>
  <si>
    <t>P.PEP-000473-FEB</t>
  </si>
  <si>
    <t xml:space="preserve">DURANTAS </t>
  </si>
  <si>
    <t>PASTO LIRIOPE</t>
  </si>
  <si>
    <t xml:space="preserve">AZALIAS </t>
  </si>
  <si>
    <t>AMARANTO</t>
  </si>
  <si>
    <t xml:space="preserve">CABLE PARA INTERNET DE 8 HILOS </t>
  </si>
  <si>
    <t xml:space="preserve">CABLE PARA INTERNET DE 4 HILOS </t>
  </si>
  <si>
    <t>TUBO CONDUIT PVC DE 2 LIGUERO</t>
  </si>
  <si>
    <t>CODOS CONDUIT PVC DE 2</t>
  </si>
  <si>
    <t>CONECTORES CONDUIT PVC 2</t>
  </si>
  <si>
    <t>CAJAS  DE REGISTRO TAPA DE 2</t>
  </si>
  <si>
    <t xml:space="preserve">PIJAS 10X1 GALVANIZADAS </t>
  </si>
  <si>
    <t>ABRAZADERAS UÑA 2</t>
  </si>
  <si>
    <t>P.PEP-000937-FEB</t>
  </si>
  <si>
    <t xml:space="preserve">SERGIO CAMBRON MONDRAGON </t>
  </si>
  <si>
    <t>COLOCACION DE MALLA CICLONICA CALIBRE 10.5 CON POSTES ESQUINEROS Y TUBO ESPADA, TRES LINEAS DE ALAMBRE DE PUAS</t>
  </si>
  <si>
    <t>P.PEP-000938-FEB</t>
  </si>
  <si>
    <t xml:space="preserve">PAGO TOTAL POR CONCEPTO DE FABRICACION Y MONTAJE DE PROTECCIONES METALICAS Y PORTON DE ESTACIONAMIENTO </t>
  </si>
  <si>
    <t>P.PEP-000759-FEB</t>
  </si>
  <si>
    <t>E86E</t>
  </si>
  <si>
    <t xml:space="preserve">HECTOR URBANO BERNARDINO </t>
  </si>
  <si>
    <t>VIDRIO DE 3MM CLARO, COLOCADO EN MADERA 41X26</t>
  </si>
  <si>
    <t>VIDRIO ESMERILADO 6MM COLOCADO EN MADERA 36X41</t>
  </si>
  <si>
    <t>P.PEP-000284-ENE</t>
  </si>
  <si>
    <t>LISTA DE RAYA DEL 4 AL 9 DE ENERO 2015</t>
  </si>
  <si>
    <t>P.PEP-000333-ENE</t>
  </si>
  <si>
    <t>P.PEP-000348-ENE</t>
  </si>
  <si>
    <t>LISTA DE RAYA DEL 25 AL 30 DE ENERO DEL 2013</t>
  </si>
  <si>
    <t>P.PEP-000421-FEB</t>
  </si>
  <si>
    <t>P.PEP-000534-FEB</t>
  </si>
  <si>
    <t>P.PEP-000944-FEB</t>
  </si>
  <si>
    <t xml:space="preserve">MANGUERA DE 1/2 </t>
  </si>
  <si>
    <t>COPLE 1/2" (COPLE)</t>
  </si>
  <si>
    <t xml:space="preserve">VALVULA ANGULAR DE BARRIL </t>
  </si>
  <si>
    <t>COLADERA 4" (PVC)</t>
  </si>
  <si>
    <t>HERRAJE P/WC</t>
  </si>
  <si>
    <t>CESPOL P/LAVABOP (ACORDION)</t>
  </si>
  <si>
    <t>ALIMENTADOR P/WC</t>
  </si>
  <si>
    <t xml:space="preserve">ALIMENTADOR P/LAVABO </t>
  </si>
  <si>
    <t>TUBO 1/2 COBRE</t>
  </si>
  <si>
    <t xml:space="preserve">"T" 1 1/4 COBRE </t>
  </si>
  <si>
    <t xml:space="preserve">CODO 1 1/4 X 90 COBRE </t>
  </si>
  <si>
    <t xml:space="preserve">LIJA </t>
  </si>
  <si>
    <t xml:space="preserve">PASTA P/SOLDAR SHILER </t>
  </si>
  <si>
    <t>BOMBA DE UN CABALLO HP</t>
  </si>
  <si>
    <t xml:space="preserve">TUBO 1 1/4 COBRE </t>
  </si>
  <si>
    <t>CABLE #1/2</t>
  </si>
  <si>
    <t>CERA</t>
  </si>
  <si>
    <t xml:space="preserve">PIJA PARA WC </t>
  </si>
  <si>
    <t xml:space="preserve">PIJA PARA LAVABO </t>
  </si>
  <si>
    <t xml:space="preserve">REPUESTO DE GAS </t>
  </si>
  <si>
    <t xml:space="preserve">TUBO 3/4 COBRE </t>
  </si>
  <si>
    <t>LLAVE DE PASO SOLDABLE 3/4</t>
  </si>
  <si>
    <t>REDUCCION 3/4 A1/2</t>
  </si>
  <si>
    <t xml:space="preserve">LLAVE INDIVIDUAL PARA LAVABO </t>
  </si>
  <si>
    <t>CONECCION PARA MANGUERA DE 1/2</t>
  </si>
  <si>
    <t>CABLE POT #12</t>
  </si>
  <si>
    <t>P.PEP-000994-MAR</t>
  </si>
  <si>
    <t>PINTURA VINILICA GRIS CLARO (PRISA)</t>
  </si>
  <si>
    <t>P.PEP-000698-FEB</t>
  </si>
  <si>
    <t xml:space="preserve">LISTA DE RAYA DEL 15 AL 20 DE FEBRERO DEL 2016 </t>
  </si>
  <si>
    <t>P.PEP-000768-FEB</t>
  </si>
  <si>
    <t>P.PEP-001328-MAR</t>
  </si>
  <si>
    <t>SEÑ. RUTA DE EVACUACION DER 45 X 30</t>
  </si>
  <si>
    <t>SEÑ. RUTA DE EVACUACION IZQ 45 X 30</t>
  </si>
  <si>
    <t xml:space="preserve">CARTEL SISMOS  25 X 35 CM </t>
  </si>
  <si>
    <t xml:space="preserve">SEÑ. SANITARIOS DAMAS 20 X 25 CM </t>
  </si>
  <si>
    <t xml:space="preserve">CINTA DOBLE CARA </t>
  </si>
  <si>
    <t>SEÑ. EXTINTOR 25X35 CM</t>
  </si>
  <si>
    <t>SOPORTE P/EXTINTOR TIPO "L"</t>
  </si>
  <si>
    <t>SEÑ. SALIDA DE EMERGENCIA 45 X 30 CM</t>
  </si>
  <si>
    <t>P.PEP-001035-MAR</t>
  </si>
  <si>
    <t>130F</t>
  </si>
  <si>
    <t>MARCO DE ALUMINIO BLANCO DE 2" CON LUNA DE 3 MM MARCA VITROMAT DE 40X60</t>
  </si>
  <si>
    <t>P.PEP-001036-MAR</t>
  </si>
  <si>
    <t xml:space="preserve">RUBEN MARIN GONZALEZ </t>
  </si>
  <si>
    <t xml:space="preserve">PUERTAS DE TAMBOR EN TRIPLAY DE PINO DE 6MM, CON MARCO DE MADERA DE PINO DE 3/4 DE GRUESO CON CHAMBRANAS DE 4.5 CM CHAPA PHILIPS, CON ANTEPECHOS DE TAMBOR EN TRIPLAY DE6 MM CON TERMINACION EN BRILLO DIRECTO SEMIMATE MARCA POLIFORM </t>
  </si>
  <si>
    <t xml:space="preserve">PUERTAS ENTABLERADA CON 4 CRISTALES DE 3 MM ECHA CON MADERA DE TABLON DE 1 1/2, CHAPA PHILIPS CON UN ANTEPECHO DON 3  CRISTALES MARCO DE 3/4 DE PULGADA EN TERMINACION BRILLO DIRECTO SEMI MATE MARCA POLIFORM </t>
  </si>
  <si>
    <t>BROCHA DE 4"</t>
  </si>
  <si>
    <t>P.PEP-001435-MAR</t>
  </si>
  <si>
    <t>SERGIO CAMBRON MONDRAGON</t>
  </si>
  <si>
    <t xml:space="preserve">SUMINISTRO DE CANCEL DE ALUMINIO BLANCO DE 5.12 X 2.45 MTS CON PUERTA CENTRAL </t>
  </si>
  <si>
    <t>SUMINISTRO DE CANCEL DE ALUMINIO BLANCO DE 0.95X2.45 MTS MATERIALES UTILIZADOS, BOLSA TAPABOLSA PERFIL ESCALONADO DE3"</t>
  </si>
  <si>
    <t>SUMINISTRO DE CANCEL DE ALUMINIO BLANCO DE 2.50 X 2.45 MTS MATERIALES UTILIZADOS, BOLSA TAPABOLSA PERFIL ESCALONADO DE 3"</t>
  </si>
  <si>
    <t>SUMINISTRO DE CANCELES TIPO MAMAPARA DE ALUMINIO BLANCO DIMENSIONES 4.07  X 1.15 MTS</t>
  </si>
  <si>
    <t>SUMINISTRO DE CANCELES TIPO MAMAPARA DE ALUMINIO BLANCO DIMENSIONES 4.03 X 1.15 MTS</t>
  </si>
  <si>
    <t xml:space="preserve">SUMINISTRO DE PUERTA DE ACCESO EN ALUMINIO BLANCO </t>
  </si>
  <si>
    <t>P.PEP-000958-MAR</t>
  </si>
  <si>
    <t>LISTA DE RAYA DEL 29 DE FEBRERO AL 05 DE MARZO 2016</t>
  </si>
  <si>
    <t>P.PEP-000311-ENE</t>
  </si>
  <si>
    <t>NOMINA SEMANAL DEL 11 AL 16 DE ENERO DEL 2016</t>
  </si>
  <si>
    <t xml:space="preserve">AUTOMATICO </t>
  </si>
  <si>
    <t>COLADERA</t>
  </si>
  <si>
    <t>PAPELERAS WC</t>
  </si>
  <si>
    <t xml:space="preserve">INSTALACION Y FABRICACION DE BATIENTE SUPERIOR Y PARALELO D 19 PUERTAS Y VENTANAS </t>
  </si>
  <si>
    <t xml:space="preserve">INSTALACION DE 6 PASADORES DE FORJA </t>
  </si>
  <si>
    <t xml:space="preserve">FABRICACION DE 2 ANTEPECHOS EN MADERA  DE PINO DE 1.5 CON CRISTALES EN TERMINACION DE BARNIZ DE POLIURETANO </t>
  </si>
  <si>
    <t>NOMBRE DE LA OBRA:  REHABILITACIÓN DE LAS INSTALACIONES DE LA FERIA</t>
  </si>
  <si>
    <t>0006244068</t>
  </si>
  <si>
    <t>P.PEP-000213-ENE</t>
  </si>
  <si>
    <t>ROSA BELIA PALOMARES BAEZA</t>
  </si>
  <si>
    <t>GOLDLAND CAFÉ 40X40 (180 CAJAS)</t>
  </si>
  <si>
    <t>AZULEJO CAMETA 20X30  (14 CAJAS)</t>
  </si>
  <si>
    <t>CREST PLATA</t>
  </si>
  <si>
    <t>JUNTA FINA BLANCO</t>
  </si>
  <si>
    <t>SEPARADORES 3MM</t>
  </si>
  <si>
    <t>BOLSA</t>
  </si>
  <si>
    <t>BOQUICREST CAFÉ</t>
  </si>
  <si>
    <t>0000000276</t>
  </si>
  <si>
    <t>P.PEP-000415-FEB</t>
  </si>
  <si>
    <t>SELLADOR DE 5 X 1</t>
  </si>
  <si>
    <t>PINTURA ESMALTE BLANCA</t>
  </si>
  <si>
    <t>BROCHA DE 2"</t>
  </si>
  <si>
    <t>BROCAH DE 3"</t>
  </si>
  <si>
    <t>PINTURA ESMALTE GRIS ALUMINIO</t>
  </si>
  <si>
    <t>PINTURA BLANCO</t>
  </si>
  <si>
    <t>RODILLO PARA ESMALTE 12 CM</t>
  </si>
  <si>
    <t>BROCHAS DE 4"</t>
  </si>
  <si>
    <t>0000000302</t>
  </si>
  <si>
    <t>P.PEP-000471-FEB</t>
  </si>
  <si>
    <t>A154</t>
  </si>
  <si>
    <t>VIGAS DE 3"*6*6"</t>
  </si>
  <si>
    <t>ESMALTE BLANCO</t>
  </si>
  <si>
    <t>BROCHA DE 5"</t>
  </si>
  <si>
    <t>ESMRIL #80</t>
  </si>
  <si>
    <t>ESTOPA</t>
  </si>
  <si>
    <t>0007188558</t>
  </si>
  <si>
    <t>P.PEP-000235-ENE</t>
  </si>
  <si>
    <t>BLANCA ESTHER ZAVALA PINEDA</t>
  </si>
  <si>
    <t>SUMINISTRO Y COLOCACION DE VIOLETA SOLAR DE DOS CARAS, CUERPO DE ALUMINIO, ENCENDIDO Y APAGADO AUTOMATICO CON LA LUZ SOLAR</t>
  </si>
  <si>
    <t>SUMINISTRO DE TRAFITAMBO ARMABLE DE DOS PIEZAS, 1 METRO DE ALTURA, FABRICADO DE POLIRTILENO DE ALTA DENSIDAD</t>
  </si>
  <si>
    <t xml:space="preserve">SUMINISTRO Y COLOCACION DE SEÑAL SR-26 CHAROLA DE 61*61 CM </t>
  </si>
  <si>
    <t xml:space="preserve">SUMINISTRO Y COLOCACION DE SEÑAL SP CHAROLA DE 61*61 CM </t>
  </si>
  <si>
    <t>SUMINISTRO Y COLOCACION DE SEÑAL SIS-19 CHAROLA 61*61</t>
  </si>
  <si>
    <t>SUMINISTRO Y COLOCACION DE SEÑAL SIR CHAROLA DE 86*2.369 CM</t>
  </si>
  <si>
    <t>SUMINISTRO Y COLOCACION DE SEÑAL SIS 17 CHAROLA 61*61 CM</t>
  </si>
  <si>
    <t>SUMINISTRO Y COLOCACION DE SEÑAL SIS-51 A MINUSVALIDOS</t>
  </si>
  <si>
    <t>0007294239</t>
  </si>
  <si>
    <t>P.PEP-000226-ENE</t>
  </si>
  <si>
    <t>768 B</t>
  </si>
  <si>
    <t>BENITO AQUILES DE LA PEÑA FRANCO</t>
  </si>
  <si>
    <t>EXTINTOR NUEVO DE 6.0 KG DE CAPACIDAD A BASE DE P.O.S.</t>
  </si>
  <si>
    <t>RENTA DE UM DE 50 KG DE CAPACIDAD A BASE DE P.O.S.</t>
  </si>
  <si>
    <t>SERV</t>
  </si>
  <si>
    <t>RUTA DE EVACUACION TIPO BANDERA DER. 30*45 CM</t>
  </si>
  <si>
    <t>SALIDA DE EMERGENCIA 30*45 CM</t>
  </si>
  <si>
    <t>PRIMEROS AUXILIOS 35*50 CM</t>
  </si>
  <si>
    <t>PUNTO DE REUNION 35*50 CM</t>
  </si>
  <si>
    <t>SEÑ. SISMOS E INCENDIOS 60*40 CM</t>
  </si>
  <si>
    <t>RUTA DE EVACUACION TIPO BANDERA IZQ 30*445</t>
  </si>
  <si>
    <t>RUTA DE EVACUACION DER. 30*45 CM</t>
  </si>
  <si>
    <t>RUTA DE EVACUACION IZQ 30*45 CM</t>
  </si>
  <si>
    <t>SEÑ EXTINTOR TIPO BANDERA 25*35 CM</t>
  </si>
  <si>
    <t>0006305385</t>
  </si>
  <si>
    <t>P.PEP-000212-ENE</t>
  </si>
  <si>
    <t>460 A</t>
  </si>
  <si>
    <t>TABLON 1 1/2*8</t>
  </si>
  <si>
    <t>0000000306</t>
  </si>
  <si>
    <t>P.PEP-000476-FEB</t>
  </si>
  <si>
    <t>LAMINA ZINTRO 3.27 MTS</t>
  </si>
  <si>
    <t>LAMINA ZINTRO 4.27 MTS</t>
  </si>
  <si>
    <t xml:space="preserve">BIRLO PARA TECHO </t>
  </si>
  <si>
    <t>HOJA DUROK</t>
  </si>
  <si>
    <t>CANAL DE SOPORTE</t>
  </si>
  <si>
    <t>PIJA NEGRA</t>
  </si>
  <si>
    <t>PIJA PUNTA DE BROCA</t>
  </si>
  <si>
    <t>TAQUETE DE PLASTICO</t>
  </si>
  <si>
    <t>5124-243-24302</t>
  </si>
  <si>
    <t>MONTEN DE 10 M *25 CM</t>
  </si>
  <si>
    <t>0000000324</t>
  </si>
  <si>
    <t>P.PEP-000501-FEB</t>
  </si>
  <si>
    <t>0000000332</t>
  </si>
  <si>
    <t>P.PEP-000513-FEB</t>
  </si>
  <si>
    <t>0000125984</t>
  </si>
  <si>
    <t>P.PEP-001835-ABR</t>
  </si>
  <si>
    <t>21 A</t>
  </si>
  <si>
    <t xml:space="preserve">CAMION DE VOLTEO FRIGHTLINER MOD. 1985 MOTOR DIESEL, 14 M3 CAPACIDAD </t>
  </si>
  <si>
    <t>HRS</t>
  </si>
  <si>
    <t>COMPACTADOR VIBRATORIO MARCA SAKAI MOD. SW-70C</t>
  </si>
  <si>
    <t>MOTOCONFORMADORA-NIVELADORA MARCA CATERPILLAR MOD. 12G CON RIPPER INTEGRADO SERIE 61M1543</t>
  </si>
  <si>
    <t>VOBROCOMPACTADOR MARCA DYNAPAC MOD. CA25IID, SERIE:575917 CON RODILLOS DE 84"</t>
  </si>
  <si>
    <t>CAMION DINA TIPO PETROLIZADOR MARCA ETNYRE SERIE 2000, MOD. 1994,MOTOR DIESEL</t>
  </si>
  <si>
    <t xml:space="preserve">BARREDORA AUTOPROPULSADA MOTOR VW 1600 CC </t>
  </si>
  <si>
    <t>0000000210</t>
  </si>
  <si>
    <t>P.PEP-000261-ENE</t>
  </si>
  <si>
    <t>0000000227</t>
  </si>
  <si>
    <t>P.PEP-000310-ENE</t>
  </si>
  <si>
    <t>0000000245</t>
  </si>
  <si>
    <t>P.PEP-000335-ENE</t>
  </si>
  <si>
    <t>0000000248</t>
  </si>
  <si>
    <t>P.PEP-000405-ENE</t>
  </si>
  <si>
    <t>0000000278</t>
  </si>
  <si>
    <t>P.PEP-000694-FEB</t>
  </si>
  <si>
    <t>0006695204</t>
  </si>
  <si>
    <t>P.PEP-000110-ENE</t>
  </si>
  <si>
    <t>MATERIAL DE BANCO (BASE) FLETE INCLUIDO</t>
  </si>
  <si>
    <t>0000000275</t>
  </si>
  <si>
    <t>P.PEP-000414-FEB</t>
  </si>
  <si>
    <t>DISCOS DE CORTE FINO</t>
  </si>
  <si>
    <t xml:space="preserve">DISCOS DE CORTE NORMAL </t>
  </si>
  <si>
    <t>0000000364</t>
  </si>
  <si>
    <t>P.PEP-000543-FEB</t>
  </si>
  <si>
    <t>TORNILLO DE CABEZA HEXAGONAL DE 4 X 1/2</t>
  </si>
  <si>
    <t>RONDANA PLANA 1/2</t>
  </si>
  <si>
    <t>TUERCA 1/2</t>
  </si>
  <si>
    <t>DISCO CORTE DE 4 CONCRETO</t>
  </si>
  <si>
    <t xml:space="preserve">CONVITEC DE 2 </t>
  </si>
  <si>
    <t>VARILLA DE 3/8</t>
  </si>
  <si>
    <t xml:space="preserve">BIRLOS DE 25 X 14 CON RONDANA Y ESPONJA </t>
  </si>
  <si>
    <t>CLAVO 3</t>
  </si>
  <si>
    <t>TUBO PVC 2</t>
  </si>
  <si>
    <t xml:space="preserve">TAZAS TANQUE BLANCO </t>
  </si>
  <si>
    <t xml:space="preserve">OVALIN BLANCO </t>
  </si>
  <si>
    <t xml:space="preserve">TEE PVC DE 4 </t>
  </si>
  <si>
    <t xml:space="preserve">CODOS PVC DE 4 </t>
  </si>
  <si>
    <t xml:space="preserve">REDUCCIONES DE NPVC DE 4 A 2 </t>
  </si>
  <si>
    <t xml:space="preserve">TUBO DE PVC DE 4 </t>
  </si>
  <si>
    <t>TEE PVC DE 2</t>
  </si>
  <si>
    <t>CODOS PVC DE 2</t>
  </si>
  <si>
    <t xml:space="preserve">PEGAMENTO </t>
  </si>
  <si>
    <t>TUBO CPVC 1/2</t>
  </si>
  <si>
    <t xml:space="preserve">COPLE DE 6 PVC </t>
  </si>
  <si>
    <t xml:space="preserve">CODO DE 6 X 90 PVC </t>
  </si>
  <si>
    <t>CODO DE 6 X 45</t>
  </si>
  <si>
    <t xml:space="preserve">COPLE  DE 6 PVC </t>
  </si>
  <si>
    <t xml:space="preserve">REDUCCION 6 X 4 PVC </t>
  </si>
  <si>
    <t xml:space="preserve">TUBO PVC 6 </t>
  </si>
  <si>
    <t xml:space="preserve">PEGAMENTO PARA PVC 685 MG </t>
  </si>
  <si>
    <t xml:space="preserve">BOTES </t>
  </si>
  <si>
    <t xml:space="preserve">ALIMENTADORES P/WC </t>
  </si>
  <si>
    <t>SELLADORES P/WC</t>
  </si>
  <si>
    <t>PIJAS P/FIJAR WC</t>
  </si>
  <si>
    <t>CESPOL P/LAVABO</t>
  </si>
  <si>
    <t>ALIMENTADORES P/LAVABO</t>
  </si>
  <si>
    <t xml:space="preserve">CHUPON 2 </t>
  </si>
  <si>
    <t xml:space="preserve">COLADERAS 4 </t>
  </si>
  <si>
    <t xml:space="preserve">CONECTORES 1/2 CUERDA EXTERIOR </t>
  </si>
  <si>
    <t>CODOS DE COBRE 1/2 X 90</t>
  </si>
  <si>
    <t>TUBOS DE COBRE DE 1/2</t>
  </si>
  <si>
    <t xml:space="preserve">TEE 3/4 CPVC </t>
  </si>
  <si>
    <t xml:space="preserve">REDUCCION BRUSHING 3/4 A 1/2 CPVC </t>
  </si>
  <si>
    <t xml:space="preserve">CODOS 3/4 X 90 CPVC </t>
  </si>
  <si>
    <t xml:space="preserve">COLADERA 4 CON SALIDA 2 </t>
  </si>
  <si>
    <t xml:space="preserve">TUBO 3/4 CPVC </t>
  </si>
  <si>
    <t>PEGAMENTO PARA CPVC</t>
  </si>
  <si>
    <t>CONECTORES 1/2 CUERDA EXTERIOR CPVC MACHO</t>
  </si>
  <si>
    <t>TAQUETES 3/8</t>
  </si>
  <si>
    <t>NOTA:OBRA 1854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</si>
</sst>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&quot;€&quot;* #,##0.00_-;\-&quot;€&quot;* #,##0.00_-;_-&quot;€&quot;* &quot;-&quot;??_-;_-@_-"/>
    <numFmt numFmtId="166" formatCode="_-* #,##0.00\ &quot;Pts&quot;_-;\-* #,##0.00\ &quot;Pts&quot;_-;_-* &quot;-&quot;??\ &quot;Pts&quot;_-;_-@_-"/>
    <numFmt numFmtId="167" formatCode="000"/>
    <numFmt numFmtId="168" formatCode="[$-C0A]d\-mmm\-yy;@"/>
    <numFmt numFmtId="169" formatCode="dd/mm/yy;@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30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1" applyNumberFormat="0" applyAlignment="0" applyProtection="0"/>
    <xf numFmtId="0" fontId="6" fillId="18" borderId="1" applyNumberFormat="0" applyAlignment="0" applyProtection="0"/>
    <xf numFmtId="0" fontId="5" fillId="17" borderId="1" applyNumberFormat="0" applyAlignment="0" applyProtection="0"/>
    <xf numFmtId="0" fontId="7" fillId="19" borderId="2" applyNumberFormat="0" applyAlignment="0" applyProtection="0"/>
    <xf numFmtId="0" fontId="7" fillId="20" borderId="2" applyNumberFormat="0" applyAlignment="0" applyProtection="0"/>
    <xf numFmtId="0" fontId="7" fillId="19" borderId="2" applyNumberFormat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7" borderId="1" applyNumberFormat="0" applyAlignment="0" applyProtection="0"/>
    <xf numFmtId="0" fontId="13" fillId="36" borderId="1" applyNumberFormat="0" applyAlignment="0" applyProtection="0"/>
    <xf numFmtId="0" fontId="13" fillId="7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38" borderId="0" applyNumberFormat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41" borderId="4" applyNumberFormat="0" applyFont="0" applyAlignment="0" applyProtection="0"/>
    <xf numFmtId="0" fontId="1" fillId="29" borderId="4" applyNumberFormat="0" applyFont="0" applyAlignment="0" applyProtection="0"/>
    <xf numFmtId="0" fontId="2" fillId="41" borderId="4" applyNumberFormat="0" applyFont="0" applyAlignment="0" applyProtection="0"/>
    <xf numFmtId="9" fontId="1" fillId="0" borderId="0" applyFont="0" applyFill="0" applyBorder="0" applyAlignment="0" applyProtection="0"/>
    <xf numFmtId="0" fontId="18" fillId="17" borderId="5" applyNumberFormat="0" applyAlignment="0" applyProtection="0"/>
    <xf numFmtId="0" fontId="18" fillId="18" borderId="5" applyNumberFormat="0" applyAlignment="0" applyProtection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1" applyNumberFormat="0" applyFill="0" applyAlignment="0" applyProtection="0"/>
    <xf numFmtId="44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653">
    <xf numFmtId="0" fontId="0" fillId="0" borderId="0" xfId="0"/>
    <xf numFmtId="0" fontId="31" fillId="0" borderId="0" xfId="1" applyFont="1" applyFill="1" applyBorder="1"/>
    <xf numFmtId="0" fontId="1" fillId="0" borderId="0" xfId="1" applyFill="1" applyBorder="1" applyAlignment="1"/>
    <xf numFmtId="0" fontId="2" fillId="0" borderId="0" xfId="275" applyFill="1"/>
    <xf numFmtId="0" fontId="27" fillId="0" borderId="0" xfId="275" applyFont="1" applyFill="1"/>
    <xf numFmtId="0" fontId="0" fillId="0" borderId="0" xfId="0" applyFill="1"/>
    <xf numFmtId="0" fontId="32" fillId="0" borderId="0" xfId="0" applyFont="1" applyFill="1"/>
    <xf numFmtId="0" fontId="28" fillId="0" borderId="0" xfId="275" applyFont="1" applyFill="1" applyBorder="1" applyAlignment="1"/>
    <xf numFmtId="0" fontId="28" fillId="0" borderId="0" xfId="275" applyFont="1" applyFill="1" applyBorder="1" applyAlignment="1">
      <alignment horizontal="center"/>
    </xf>
    <xf numFmtId="0" fontId="28" fillId="0" borderId="0" xfId="275" applyFont="1" applyFill="1" applyBorder="1" applyAlignment="1">
      <alignment horizontal="center" vertical="center" wrapText="1"/>
    </xf>
    <xf numFmtId="0" fontId="28" fillId="0" borderId="0" xfId="275" applyFont="1" applyFill="1" applyBorder="1"/>
    <xf numFmtId="0" fontId="29" fillId="0" borderId="0" xfId="168" applyFont="1" applyFill="1" applyBorder="1" applyAlignment="1">
      <alignment vertical="center"/>
    </xf>
    <xf numFmtId="167" fontId="29" fillId="0" borderId="0" xfId="168" applyNumberFormat="1" applyFont="1" applyFill="1" applyBorder="1" applyAlignment="1">
      <alignment vertical="center" wrapText="1"/>
    </xf>
    <xf numFmtId="167" fontId="29" fillId="0" borderId="0" xfId="168" applyNumberFormat="1" applyFont="1" applyFill="1" applyBorder="1" applyAlignment="1">
      <alignment vertical="center"/>
    </xf>
    <xf numFmtId="44" fontId="29" fillId="0" borderId="0" xfId="138" applyFont="1" applyFill="1" applyBorder="1" applyAlignment="1">
      <alignment vertical="center"/>
    </xf>
    <xf numFmtId="167" fontId="29" fillId="0" borderId="0" xfId="168" applyNumberFormat="1" applyFont="1" applyFill="1" applyBorder="1" applyAlignment="1">
      <alignment vertical="justify" wrapText="1"/>
    </xf>
    <xf numFmtId="0" fontId="29" fillId="0" borderId="13" xfId="168" applyFont="1" applyFill="1" applyBorder="1" applyAlignment="1">
      <alignment horizontal="center" vertical="center" wrapText="1"/>
    </xf>
    <xf numFmtId="167" fontId="29" fillId="0" borderId="13" xfId="168" applyNumberFormat="1" applyFont="1" applyFill="1" applyBorder="1" applyAlignment="1">
      <alignment horizontal="center" vertical="center" wrapText="1"/>
    </xf>
    <xf numFmtId="168" fontId="29" fillId="0" borderId="13" xfId="168" applyNumberFormat="1" applyFont="1" applyFill="1" applyBorder="1" applyAlignment="1">
      <alignment horizontal="center" vertical="center" wrapText="1"/>
    </xf>
    <xf numFmtId="0" fontId="29" fillId="0" borderId="13" xfId="168" applyNumberFormat="1" applyFont="1" applyFill="1" applyBorder="1" applyAlignment="1">
      <alignment horizontal="center" vertical="center" wrapText="1"/>
    </xf>
    <xf numFmtId="44" fontId="29" fillId="0" borderId="13" xfId="138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ill="1"/>
    <xf numFmtId="44" fontId="1" fillId="0" borderId="0" xfId="1" applyNumberFormat="1" applyFill="1"/>
    <xf numFmtId="0" fontId="31" fillId="0" borderId="0" xfId="1" applyFont="1" applyFill="1" applyBorder="1" applyAlignment="1"/>
    <xf numFmtId="15" fontId="31" fillId="0" borderId="0" xfId="1" applyNumberFormat="1" applyFont="1" applyFill="1" applyBorder="1" applyAlignment="1"/>
    <xf numFmtId="0" fontId="31" fillId="0" borderId="0" xfId="1" applyFont="1" applyFill="1" applyBorder="1" applyAlignment="1">
      <alignment vertical="center" wrapText="1"/>
    </xf>
    <xf numFmtId="15" fontId="31" fillId="0" borderId="0" xfId="1" applyNumberFormat="1" applyFont="1" applyFill="1" applyBorder="1"/>
    <xf numFmtId="0" fontId="1" fillId="0" borderId="0" xfId="1" applyFill="1" applyAlignment="1">
      <alignment vertical="center"/>
    </xf>
    <xf numFmtId="15" fontId="1" fillId="0" borderId="0" xfId="1" applyNumberFormat="1" applyFill="1" applyBorder="1" applyAlignment="1"/>
    <xf numFmtId="44" fontId="1" fillId="0" borderId="0" xfId="302" applyFont="1" applyFill="1"/>
    <xf numFmtId="0" fontId="29" fillId="0" borderId="16" xfId="168" applyFont="1" applyFill="1" applyBorder="1" applyAlignment="1">
      <alignment horizontal="center" vertical="center" wrapText="1"/>
    </xf>
    <xf numFmtId="167" fontId="29" fillId="0" borderId="16" xfId="168" applyNumberFormat="1" applyFont="1" applyFill="1" applyBorder="1" applyAlignment="1">
      <alignment horizontal="center" vertical="center" wrapText="1"/>
    </xf>
    <xf numFmtId="168" fontId="29" fillId="0" borderId="16" xfId="168" applyNumberFormat="1" applyFont="1" applyFill="1" applyBorder="1" applyAlignment="1">
      <alignment horizontal="center" vertical="center" wrapText="1"/>
    </xf>
    <xf numFmtId="0" fontId="29" fillId="0" borderId="16" xfId="168" applyNumberFormat="1" applyFont="1" applyFill="1" applyBorder="1" applyAlignment="1">
      <alignment horizontal="center" vertical="center" wrapText="1"/>
    </xf>
    <xf numFmtId="0" fontId="29" fillId="0" borderId="16" xfId="168" applyFont="1" applyFill="1" applyBorder="1" applyAlignment="1">
      <alignment horizontal="left" vertical="center" wrapText="1"/>
    </xf>
    <xf numFmtId="0" fontId="2" fillId="0" borderId="0" xfId="275" applyFont="1"/>
    <xf numFmtId="0" fontId="2" fillId="0" borderId="0" xfId="275"/>
    <xf numFmtId="0" fontId="2" fillId="0" borderId="0" xfId="275" applyAlignment="1">
      <alignment vertical="center"/>
    </xf>
    <xf numFmtId="0" fontId="27" fillId="0" borderId="0" xfId="275" applyFont="1"/>
    <xf numFmtId="0" fontId="27" fillId="0" borderId="0" xfId="275" applyFont="1" applyAlignment="1">
      <alignment horizontal="center"/>
    </xf>
    <xf numFmtId="44" fontId="27" fillId="0" borderId="0" xfId="302" applyFont="1"/>
    <xf numFmtId="44" fontId="2" fillId="0" borderId="0" xfId="302" applyFont="1"/>
    <xf numFmtId="0" fontId="28" fillId="0" borderId="0" xfId="275" applyFont="1" applyBorder="1" applyAlignment="1">
      <alignment horizontal="left"/>
    </xf>
    <xf numFmtId="0" fontId="28" fillId="0" borderId="0" xfId="275" applyFont="1" applyBorder="1" applyAlignment="1">
      <alignment horizontal="center"/>
    </xf>
    <xf numFmtId="0" fontId="28" fillId="0" borderId="0" xfId="275" applyFont="1" applyBorder="1" applyAlignment="1">
      <alignment horizontal="center" vertical="center"/>
    </xf>
    <xf numFmtId="0" fontId="28" fillId="0" borderId="0" xfId="275" applyFont="1" applyBorder="1" applyAlignment="1">
      <alignment horizontal="center" vertical="center" wrapText="1"/>
    </xf>
    <xf numFmtId="44" fontId="28" fillId="0" borderId="0" xfId="302" applyFont="1" applyBorder="1" applyAlignment="1">
      <alignment horizontal="center"/>
    </xf>
    <xf numFmtId="0" fontId="28" fillId="0" borderId="0" xfId="275" applyFont="1" applyBorder="1"/>
    <xf numFmtId="0" fontId="28" fillId="0" borderId="0" xfId="275" applyFont="1" applyBorder="1" applyAlignment="1">
      <alignment horizontal="left" vertical="top"/>
    </xf>
    <xf numFmtId="0" fontId="28" fillId="0" borderId="0" xfId="275" applyFont="1" applyBorder="1" applyAlignment="1">
      <alignment horizontal="left" vertical="top" wrapText="1"/>
    </xf>
    <xf numFmtId="0" fontId="28" fillId="0" borderId="0" xfId="275" applyFont="1" applyBorder="1" applyAlignment="1">
      <alignment horizontal="left" vertical="center" wrapText="1"/>
    </xf>
    <xf numFmtId="0" fontId="29" fillId="0" borderId="0" xfId="168" applyFont="1" applyBorder="1" applyAlignment="1">
      <alignment vertical="center"/>
    </xf>
    <xf numFmtId="167" fontId="29" fillId="0" borderId="0" xfId="168" applyNumberFormat="1" applyFont="1" applyBorder="1" applyAlignment="1">
      <alignment vertical="center" wrapText="1"/>
    </xf>
    <xf numFmtId="167" fontId="29" fillId="0" borderId="0" xfId="168" applyNumberFormat="1" applyFont="1" applyBorder="1" applyAlignment="1">
      <alignment horizontal="center" vertical="center"/>
    </xf>
    <xf numFmtId="44" fontId="29" fillId="0" borderId="0" xfId="302" applyFont="1" applyBorder="1" applyAlignment="1">
      <alignment vertical="center"/>
    </xf>
    <xf numFmtId="167" fontId="29" fillId="0" borderId="0" xfId="168" applyNumberFormat="1" applyFont="1" applyBorder="1" applyAlignment="1">
      <alignment vertical="justify" wrapText="1"/>
    </xf>
    <xf numFmtId="0" fontId="29" fillId="0" borderId="16" xfId="168" applyFont="1" applyFill="1" applyBorder="1" applyAlignment="1">
      <alignment vertical="center" wrapText="1"/>
    </xf>
    <xf numFmtId="44" fontId="29" fillId="0" borderId="16" xfId="302" applyFont="1" applyFill="1" applyBorder="1" applyAlignment="1">
      <alignment horizontal="center" vertical="center" wrapText="1"/>
    </xf>
    <xf numFmtId="44" fontId="29" fillId="0" borderId="17" xfId="302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16" fontId="32" fillId="0" borderId="16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44" fontId="32" fillId="0" borderId="16" xfId="302" applyFont="1" applyBorder="1" applyAlignment="1">
      <alignment vertical="center"/>
    </xf>
    <xf numFmtId="0" fontId="32" fillId="0" borderId="0" xfId="0" applyFont="1"/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/>
    <xf numFmtId="16" fontId="32" fillId="0" borderId="16" xfId="0" applyNumberFormat="1" applyFont="1" applyBorder="1"/>
    <xf numFmtId="0" fontId="32" fillId="0" borderId="16" xfId="0" applyFont="1" applyBorder="1" applyAlignment="1">
      <alignment horizontal="center"/>
    </xf>
    <xf numFmtId="44" fontId="32" fillId="0" borderId="16" xfId="302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4" fontId="0" fillId="0" borderId="0" xfId="302" applyFont="1"/>
    <xf numFmtId="0" fontId="31" fillId="0" borderId="0" xfId="1" applyFont="1" applyBorder="1" applyAlignment="1"/>
    <xf numFmtId="15" fontId="31" fillId="0" borderId="0" xfId="1" applyNumberFormat="1" applyFont="1" applyBorder="1" applyAlignment="1"/>
    <xf numFmtId="0" fontId="31" fillId="0" borderId="0" xfId="1" applyFont="1" applyBorder="1"/>
    <xf numFmtId="0" fontId="30" fillId="0" borderId="0" xfId="1" applyFont="1" applyAlignment="1">
      <alignment vertical="center"/>
    </xf>
    <xf numFmtId="0" fontId="31" fillId="0" borderId="0" xfId="1" applyFont="1" applyBorder="1" applyAlignment="1">
      <alignment vertical="center" wrapText="1"/>
    </xf>
    <xf numFmtId="44" fontId="31" fillId="0" borderId="0" xfId="302" applyFont="1" applyFill="1" applyBorder="1"/>
    <xf numFmtId="0" fontId="34" fillId="0" borderId="0" xfId="0" applyFont="1"/>
    <xf numFmtId="15" fontId="31" fillId="0" borderId="0" xfId="1" applyNumberFormat="1" applyFont="1" applyBorder="1"/>
    <xf numFmtId="0" fontId="31" fillId="0" borderId="0" xfId="1" applyFont="1" applyBorder="1" applyAlignment="1">
      <alignment vertical="center"/>
    </xf>
    <xf numFmtId="0" fontId="35" fillId="0" borderId="0" xfId="0" applyFont="1"/>
    <xf numFmtId="0" fontId="1" fillId="0" borderId="0" xfId="1" applyAlignment="1">
      <alignment vertical="center"/>
    </xf>
    <xf numFmtId="0" fontId="1" fillId="0" borderId="0" xfId="1"/>
    <xf numFmtId="15" fontId="1" fillId="0" borderId="0" xfId="1" applyNumberFormat="1" applyBorder="1" applyAlignment="1"/>
    <xf numFmtId="0" fontId="1" fillId="0" borderId="0" xfId="1" applyBorder="1" applyAlignment="1"/>
    <xf numFmtId="0" fontId="1" fillId="0" borderId="0" xfId="1" applyBorder="1" applyAlignment="1">
      <alignment vertical="center"/>
    </xf>
    <xf numFmtId="44" fontId="1" fillId="0" borderId="0" xfId="302" applyFont="1" applyFill="1" applyBorder="1" applyAlignment="1"/>
    <xf numFmtId="44" fontId="0" fillId="0" borderId="0" xfId="0" applyNumberFormat="1"/>
    <xf numFmtId="0" fontId="2" fillId="0" borderId="0" xfId="275" applyFont="1" applyFill="1" applyAlignment="1">
      <alignment horizontal="center"/>
    </xf>
    <xf numFmtId="0" fontId="2" fillId="0" borderId="0" xfId="275" applyFill="1" applyAlignment="1">
      <alignment horizontal="center"/>
    </xf>
    <xf numFmtId="0" fontId="0" fillId="0" borderId="0" xfId="0" applyFill="1" applyBorder="1"/>
    <xf numFmtId="0" fontId="28" fillId="0" borderId="0" xfId="275" applyFont="1" applyFill="1" applyBorder="1" applyAlignment="1">
      <alignment horizontal="left" vertical="top"/>
    </xf>
    <xf numFmtId="0" fontId="28" fillId="0" borderId="0" xfId="275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9" fillId="0" borderId="0" xfId="168" applyFont="1" applyFill="1" applyBorder="1" applyAlignment="1">
      <alignment horizontal="left" vertical="center"/>
    </xf>
    <xf numFmtId="167" fontId="29" fillId="0" borderId="0" xfId="168" applyNumberFormat="1" applyFont="1" applyFill="1" applyBorder="1" applyAlignment="1">
      <alignment horizontal="left" vertical="center" wrapText="1"/>
    </xf>
    <xf numFmtId="167" fontId="29" fillId="0" borderId="0" xfId="168" applyNumberFormat="1" applyFont="1" applyFill="1" applyBorder="1" applyAlignment="1">
      <alignment horizontal="left" vertical="center"/>
    </xf>
    <xf numFmtId="44" fontId="29" fillId="0" borderId="0" xfId="302" applyFont="1" applyFill="1" applyBorder="1" applyAlignment="1">
      <alignment horizontal="left" vertical="center"/>
    </xf>
    <xf numFmtId="167" fontId="29" fillId="0" borderId="0" xfId="168" applyNumberFormat="1" applyFont="1" applyFill="1" applyBorder="1" applyAlignment="1">
      <alignment horizontal="center" vertical="justify" wrapText="1"/>
    </xf>
    <xf numFmtId="0" fontId="29" fillId="0" borderId="16" xfId="168" applyFont="1" applyFill="1" applyBorder="1" applyAlignment="1">
      <alignment vertical="center"/>
    </xf>
    <xf numFmtId="16" fontId="32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4" fontId="32" fillId="0" borderId="0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/>
    <xf numFmtId="0" fontId="32" fillId="0" borderId="16" xfId="0" applyFont="1" applyFill="1" applyBorder="1" applyAlignment="1">
      <alignment wrapText="1"/>
    </xf>
    <xf numFmtId="44" fontId="32" fillId="0" borderId="16" xfId="302" applyFont="1" applyFill="1" applyBorder="1"/>
    <xf numFmtId="0" fontId="32" fillId="0" borderId="0" xfId="0" applyFont="1" applyFill="1" applyBorder="1"/>
    <xf numFmtId="0" fontId="0" fillId="0" borderId="0" xfId="0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44" fontId="32" fillId="0" borderId="0" xfId="302" applyFont="1" applyFill="1" applyBorder="1"/>
    <xf numFmtId="44" fontId="32" fillId="0" borderId="0" xfId="302" applyFont="1" applyFill="1" applyBorder="1" applyAlignment="1">
      <alignment wrapText="1"/>
    </xf>
    <xf numFmtId="44" fontId="32" fillId="0" borderId="0" xfId="0" applyNumberFormat="1" applyFont="1" applyFill="1"/>
    <xf numFmtId="44" fontId="32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31" fillId="0" borderId="0" xfId="1" applyFont="1" applyFill="1" applyBorder="1" applyAlignment="1">
      <alignment horizontal="left"/>
    </xf>
    <xf numFmtId="15" fontId="31" fillId="0" borderId="0" xfId="1" applyNumberFormat="1" applyFont="1" applyFill="1" applyBorder="1" applyAlignment="1">
      <alignment horizontal="left"/>
    </xf>
    <xf numFmtId="0" fontId="30" fillId="0" borderId="0" xfId="1" applyFont="1" applyFill="1" applyAlignment="1">
      <alignment horizontal="left"/>
    </xf>
    <xf numFmtId="0" fontId="31" fillId="0" borderId="0" xfId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1" fillId="0" borderId="0" xfId="1" applyFill="1" applyAlignment="1">
      <alignment horizontal="left" vertical="center"/>
    </xf>
    <xf numFmtId="0" fontId="1" fillId="0" borderId="0" xfId="1" applyFill="1" applyAlignment="1">
      <alignment horizontal="left"/>
    </xf>
    <xf numFmtId="15" fontId="1" fillId="0" borderId="0" xfId="1" applyNumberForma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44" fontId="0" fillId="0" borderId="0" xfId="302" applyFont="1" applyFill="1"/>
    <xf numFmtId="44" fontId="0" fillId="0" borderId="0" xfId="0" applyNumberFormat="1" applyFill="1"/>
    <xf numFmtId="44" fontId="29" fillId="0" borderId="0" xfId="302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44" fontId="32" fillId="0" borderId="16" xfId="302" applyFont="1" applyFill="1" applyBorder="1" applyAlignment="1">
      <alignment vertical="center"/>
    </xf>
    <xf numFmtId="15" fontId="2" fillId="0" borderId="0" xfId="275" applyNumberFormat="1"/>
    <xf numFmtId="0" fontId="0" fillId="0" borderId="0" xfId="0" applyBorder="1"/>
    <xf numFmtId="15" fontId="28" fillId="0" borderId="0" xfId="275" applyNumberFormat="1" applyFont="1" applyBorder="1" applyAlignment="1">
      <alignment horizontal="center"/>
    </xf>
    <xf numFmtId="15" fontId="29" fillId="0" borderId="0" xfId="168" applyNumberFormat="1" applyFont="1" applyBorder="1" applyAlignment="1">
      <alignment vertical="center" wrapText="1"/>
    </xf>
    <xf numFmtId="167" fontId="29" fillId="0" borderId="0" xfId="168" applyNumberFormat="1" applyFont="1" applyBorder="1" applyAlignment="1">
      <alignment vertical="center"/>
    </xf>
    <xf numFmtId="15" fontId="29" fillId="0" borderId="0" xfId="168" applyNumberFormat="1" applyFont="1" applyBorder="1" applyAlignment="1">
      <alignment vertical="justify" wrapText="1"/>
    </xf>
    <xf numFmtId="15" fontId="29" fillId="0" borderId="16" xfId="168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/>
    <xf numFmtId="0" fontId="35" fillId="0" borderId="0" xfId="0" applyFont="1" applyFill="1"/>
    <xf numFmtId="15" fontId="0" fillId="0" borderId="0" xfId="0" applyNumberFormat="1" applyAlignment="1">
      <alignment horizontal="center"/>
    </xf>
    <xf numFmtId="15" fontId="0" fillId="0" borderId="0" xfId="0" applyNumberFormat="1"/>
    <xf numFmtId="0" fontId="30" fillId="0" borderId="0" xfId="1" applyFont="1"/>
    <xf numFmtId="0" fontId="31" fillId="0" borderId="0" xfId="0" applyFont="1" applyBorder="1" applyAlignment="1">
      <alignment vertical="center"/>
    </xf>
    <xf numFmtId="0" fontId="27" fillId="0" borderId="0" xfId="275" applyFont="1" applyAlignment="1">
      <alignment wrapText="1"/>
    </xf>
    <xf numFmtId="0" fontId="29" fillId="0" borderId="0" xfId="168" applyFont="1" applyBorder="1" applyAlignment="1">
      <alignment horizontal="left" vertical="center"/>
    </xf>
    <xf numFmtId="167" fontId="29" fillId="0" borderId="0" xfId="168" applyNumberFormat="1" applyFont="1" applyBorder="1" applyAlignment="1">
      <alignment horizontal="left" vertical="justify" wrapText="1"/>
    </xf>
    <xf numFmtId="0" fontId="30" fillId="0" borderId="16" xfId="168" applyFont="1" applyFill="1" applyBorder="1" applyAlignment="1">
      <alignment horizontal="center" vertical="center" wrapText="1"/>
    </xf>
    <xf numFmtId="167" fontId="30" fillId="0" borderId="16" xfId="168" applyNumberFormat="1" applyFont="1" applyFill="1" applyBorder="1" applyAlignment="1">
      <alignment horizontal="center" vertical="center" wrapText="1"/>
    </xf>
    <xf numFmtId="168" fontId="30" fillId="0" borderId="16" xfId="168" applyNumberFormat="1" applyFont="1" applyFill="1" applyBorder="1" applyAlignment="1">
      <alignment horizontal="center" vertical="center" wrapText="1"/>
    </xf>
    <xf numFmtId="0" fontId="30" fillId="0" borderId="16" xfId="168" applyFont="1" applyFill="1" applyBorder="1" applyAlignment="1">
      <alignment horizontal="left" vertical="center" wrapText="1"/>
    </xf>
    <xf numFmtId="0" fontId="30" fillId="0" borderId="16" xfId="168" applyFont="1" applyFill="1" applyBorder="1" applyAlignment="1">
      <alignment vertical="center" wrapText="1"/>
    </xf>
    <xf numFmtId="0" fontId="30" fillId="0" borderId="16" xfId="168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wrapText="1"/>
    </xf>
    <xf numFmtId="44" fontId="31" fillId="0" borderId="0" xfId="302" applyFont="1" applyBorder="1"/>
    <xf numFmtId="0" fontId="31" fillId="0" borderId="0" xfId="0" applyFont="1" applyAlignment="1">
      <alignment vertical="center"/>
    </xf>
    <xf numFmtId="0" fontId="1" fillId="0" borderId="0" xfId="1" applyBorder="1" applyAlignment="1">
      <alignment wrapText="1"/>
    </xf>
    <xf numFmtId="44" fontId="1" fillId="0" borderId="0" xfId="302" applyFont="1" applyBorder="1" applyAlignment="1"/>
    <xf numFmtId="0" fontId="2" fillId="0" borderId="0" xfId="275" applyFont="1" applyFill="1"/>
    <xf numFmtId="44" fontId="29" fillId="0" borderId="0" xfId="302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5" fontId="32" fillId="0" borderId="16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16" fontId="34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44" fontId="32" fillId="0" borderId="16" xfId="0" applyNumberFormat="1" applyFont="1" applyFill="1" applyBorder="1"/>
    <xf numFmtId="0" fontId="30" fillId="0" borderId="0" xfId="1" applyFont="1" applyFill="1"/>
    <xf numFmtId="0" fontId="34" fillId="0" borderId="0" xfId="0" applyFont="1" applyFill="1"/>
    <xf numFmtId="0" fontId="2" fillId="0" borderId="0" xfId="275" applyFill="1" applyAlignment="1">
      <alignment horizontal="left"/>
    </xf>
    <xf numFmtId="0" fontId="27" fillId="0" borderId="0" xfId="275" applyFont="1" applyFill="1" applyAlignment="1">
      <alignment horizontal="left"/>
    </xf>
    <xf numFmtId="0" fontId="35" fillId="0" borderId="0" xfId="0" applyFont="1" applyFill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left"/>
    </xf>
    <xf numFmtId="44" fontId="0" fillId="0" borderId="0" xfId="0" applyNumberFormat="1" applyFill="1" applyAlignment="1">
      <alignment horizontal="left"/>
    </xf>
    <xf numFmtId="44" fontId="0" fillId="0" borderId="0" xfId="302" applyFont="1" applyFill="1" applyAlignment="1">
      <alignment horizontal="left"/>
    </xf>
    <xf numFmtId="0" fontId="2" fillId="0" borderId="0" xfId="275" applyAlignment="1">
      <alignment horizontal="center"/>
    </xf>
    <xf numFmtId="15" fontId="2" fillId="0" borderId="0" xfId="275" applyNumberFormat="1" applyAlignment="1">
      <alignment horizontal="center"/>
    </xf>
    <xf numFmtId="0" fontId="27" fillId="0" borderId="0" xfId="275" applyFont="1" applyAlignment="1">
      <alignment vertical="center"/>
    </xf>
    <xf numFmtId="0" fontId="27" fillId="0" borderId="0" xfId="275" applyFont="1" applyAlignment="1">
      <alignment horizontal="center" vertical="center"/>
    </xf>
    <xf numFmtId="44" fontId="27" fillId="0" borderId="0" xfId="302" applyFont="1" applyAlignment="1">
      <alignment vertical="center"/>
    </xf>
    <xf numFmtId="44" fontId="2" fillId="0" borderId="0" xfId="302" applyFont="1" applyAlignment="1">
      <alignment vertical="center"/>
    </xf>
    <xf numFmtId="44" fontId="28" fillId="0" borderId="0" xfId="302" applyFont="1" applyBorder="1" applyAlignment="1">
      <alignment horizontal="center" vertical="center"/>
    </xf>
    <xf numFmtId="0" fontId="28" fillId="0" borderId="0" xfId="275" applyFont="1" applyBorder="1" applyAlignment="1">
      <alignment horizontal="center" vertical="top"/>
    </xf>
    <xf numFmtId="167" fontId="29" fillId="0" borderId="0" xfId="168" applyNumberFormat="1" applyFont="1" applyBorder="1" applyAlignment="1">
      <alignment horizontal="center" vertical="center" wrapText="1"/>
    </xf>
    <xf numFmtId="15" fontId="29" fillId="0" borderId="0" xfId="168" applyNumberFormat="1" applyFont="1" applyBorder="1" applyAlignment="1">
      <alignment horizontal="center" vertical="center" wrapText="1"/>
    </xf>
    <xf numFmtId="167" fontId="29" fillId="0" borderId="0" xfId="168" applyNumberFormat="1" applyFont="1" applyBorder="1" applyAlignment="1">
      <alignment horizontal="center" vertical="justify" wrapText="1"/>
    </xf>
    <xf numFmtId="15" fontId="29" fillId="0" borderId="0" xfId="168" applyNumberFormat="1" applyFont="1" applyBorder="1" applyAlignment="1">
      <alignment horizontal="center" vertical="justify" wrapText="1"/>
    </xf>
    <xf numFmtId="0" fontId="32" fillId="0" borderId="16" xfId="0" applyFont="1" applyBorder="1" applyAlignment="1">
      <alignment wrapText="1"/>
    </xf>
    <xf numFmtId="0" fontId="0" fillId="0" borderId="0" xfId="0" applyAlignment="1">
      <alignment horizontal="center" vertical="center"/>
    </xf>
    <xf numFmtId="44" fontId="0" fillId="0" borderId="0" xfId="302" applyFont="1" applyAlignment="1">
      <alignment vertical="center"/>
    </xf>
    <xf numFmtId="44" fontId="0" fillId="0" borderId="0" xfId="0" applyNumberFormat="1" applyAlignment="1">
      <alignment horizontal="center"/>
    </xf>
    <xf numFmtId="44" fontId="37" fillId="0" borderId="0" xfId="302" applyFont="1" applyFill="1" applyBorder="1" applyAlignment="1">
      <alignment vertical="center"/>
    </xf>
    <xf numFmtId="44" fontId="0" fillId="0" borderId="0" xfId="0" applyNumberFormat="1" applyFill="1" applyBorder="1"/>
    <xf numFmtId="44" fontId="36" fillId="0" borderId="0" xfId="302" applyFont="1" applyFill="1" applyBorder="1" applyAlignment="1">
      <alignment vertical="center"/>
    </xf>
    <xf numFmtId="44" fontId="35" fillId="0" borderId="0" xfId="0" applyNumberFormat="1" applyFont="1" applyFill="1" applyAlignment="1">
      <alignment horizontal="left"/>
    </xf>
    <xf numFmtId="44" fontId="35" fillId="0" borderId="0" xfId="302" applyFont="1" applyFill="1" applyAlignment="1">
      <alignment horizontal="left"/>
    </xf>
    <xf numFmtId="44" fontId="35" fillId="0" borderId="0" xfId="302" applyFont="1" applyFill="1" applyBorder="1" applyAlignment="1">
      <alignment horizontal="left"/>
    </xf>
    <xf numFmtId="44" fontId="35" fillId="0" borderId="0" xfId="0" applyNumberFormat="1" applyFont="1" applyFill="1" applyBorder="1" applyAlignment="1">
      <alignment horizontal="left"/>
    </xf>
    <xf numFmtId="44" fontId="0" fillId="0" borderId="0" xfId="302" applyFont="1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4" fontId="35" fillId="0" borderId="0" xfId="0" applyNumberFormat="1" applyFont="1" applyFill="1" applyBorder="1"/>
    <xf numFmtId="43" fontId="0" fillId="0" borderId="0" xfId="303" applyFont="1"/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44" fontId="29" fillId="0" borderId="20" xfId="302" applyFont="1" applyFill="1" applyBorder="1" applyAlignment="1">
      <alignment horizontal="center" vertical="center" wrapText="1"/>
    </xf>
    <xf numFmtId="0" fontId="28" fillId="0" borderId="0" xfId="275" applyFont="1" applyFill="1" applyBorder="1" applyAlignment="1">
      <alignment horizontal="center" vertical="center"/>
    </xf>
    <xf numFmtId="0" fontId="28" fillId="0" borderId="0" xfId="275" applyFont="1" applyFill="1" applyBorder="1" applyAlignment="1">
      <alignment horizontal="left" vertical="center" wrapText="1"/>
    </xf>
    <xf numFmtId="0" fontId="29" fillId="0" borderId="0" xfId="168" applyFont="1" applyBorder="1" applyAlignment="1">
      <alignment horizontal="center" vertical="center"/>
    </xf>
    <xf numFmtId="0" fontId="28" fillId="0" borderId="0" xfId="275" applyFont="1" applyFill="1" applyBorder="1" applyAlignment="1">
      <alignment horizontal="left"/>
    </xf>
    <xf numFmtId="15" fontId="28" fillId="0" borderId="0" xfId="275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0" xfId="275" applyFont="1" applyBorder="1" applyAlignment="1">
      <alignment vertical="center" wrapText="1"/>
    </xf>
    <xf numFmtId="0" fontId="28" fillId="0" borderId="0" xfId="275" applyFont="1" applyBorder="1" applyAlignment="1">
      <alignment vertical="center"/>
    </xf>
    <xf numFmtId="0" fontId="28" fillId="0" borderId="0" xfId="275" applyNumberFormat="1" applyFont="1" applyBorder="1" applyAlignment="1">
      <alignment horizontal="center"/>
    </xf>
    <xf numFmtId="44" fontId="28" fillId="0" borderId="0" xfId="302" applyFont="1" applyBorder="1"/>
    <xf numFmtId="44" fontId="28" fillId="42" borderId="0" xfId="302" applyFont="1" applyFill="1" applyBorder="1"/>
    <xf numFmtId="0" fontId="29" fillId="0" borderId="0" xfId="168" applyFont="1" applyBorder="1"/>
    <xf numFmtId="0" fontId="29" fillId="0" borderId="0" xfId="168" applyFont="1" applyBorder="1" applyAlignment="1">
      <alignment vertical="center" wrapText="1"/>
    </xf>
    <xf numFmtId="0" fontId="29" fillId="0" borderId="0" xfId="168" applyFont="1" applyBorder="1" applyAlignment="1">
      <alignment horizontal="center"/>
    </xf>
    <xf numFmtId="0" fontId="29" fillId="0" borderId="0" xfId="168" applyNumberFormat="1" applyFont="1" applyBorder="1" applyAlignment="1">
      <alignment horizontal="center"/>
    </xf>
    <xf numFmtId="44" fontId="29" fillId="0" borderId="0" xfId="302" applyFont="1" applyBorder="1"/>
    <xf numFmtId="44" fontId="29" fillId="42" borderId="0" xfId="302" applyFont="1" applyFill="1" applyBorder="1"/>
    <xf numFmtId="0" fontId="28" fillId="0" borderId="0" xfId="275" applyFont="1" applyFill="1" applyBorder="1" applyAlignment="1">
      <alignment vertical="center" wrapText="1"/>
    </xf>
    <xf numFmtId="0" fontId="28" fillId="0" borderId="0" xfId="275" applyNumberFormat="1" applyFont="1" applyFill="1" applyBorder="1"/>
    <xf numFmtId="44" fontId="28" fillId="0" borderId="0" xfId="138" applyFont="1" applyFill="1" applyBorder="1"/>
    <xf numFmtId="0" fontId="28" fillId="0" borderId="0" xfId="138" applyNumberFormat="1" applyFont="1" applyFill="1" applyBorder="1"/>
    <xf numFmtId="0" fontId="29" fillId="0" borderId="0" xfId="168" applyFont="1" applyFill="1" applyBorder="1"/>
    <xf numFmtId="0" fontId="29" fillId="0" borderId="0" xfId="168" applyFont="1" applyFill="1" applyBorder="1" applyAlignment="1">
      <alignment vertical="center" wrapText="1"/>
    </xf>
    <xf numFmtId="0" fontId="29" fillId="0" borderId="0" xfId="168" applyFont="1" applyFill="1" applyBorder="1" applyAlignment="1">
      <alignment horizontal="center"/>
    </xf>
    <xf numFmtId="0" fontId="29" fillId="0" borderId="0" xfId="168" applyNumberFormat="1" applyFont="1" applyFill="1" applyBorder="1"/>
    <xf numFmtId="44" fontId="29" fillId="0" borderId="0" xfId="138" applyFont="1" applyFill="1" applyBorder="1"/>
    <xf numFmtId="44" fontId="28" fillId="0" borderId="0" xfId="302" applyFont="1" applyFill="1" applyBorder="1"/>
    <xf numFmtId="0" fontId="28" fillId="0" borderId="0" xfId="302" applyNumberFormat="1" applyFont="1" applyFill="1" applyBorder="1"/>
    <xf numFmtId="0" fontId="29" fillId="0" borderId="0" xfId="168" applyFont="1" applyFill="1" applyBorder="1" applyAlignment="1">
      <alignment horizontal="left" vertical="center" wrapText="1"/>
    </xf>
    <xf numFmtId="44" fontId="29" fillId="0" borderId="0" xfId="302" applyFont="1" applyFill="1" applyBorder="1"/>
    <xf numFmtId="0" fontId="28" fillId="0" borderId="0" xfId="275" applyNumberFormat="1" applyFont="1" applyBorder="1" applyAlignment="1">
      <alignment horizontal="center" vertical="center"/>
    </xf>
    <xf numFmtId="44" fontId="28" fillId="0" borderId="0" xfId="302" applyFont="1" applyBorder="1" applyAlignment="1">
      <alignment vertical="center"/>
    </xf>
    <xf numFmtId="44" fontId="28" fillId="42" borderId="0" xfId="302" applyFont="1" applyFill="1" applyBorder="1" applyAlignment="1">
      <alignment vertical="center"/>
    </xf>
    <xf numFmtId="0" fontId="29" fillId="0" borderId="0" xfId="168" applyNumberFormat="1" applyFont="1" applyBorder="1" applyAlignment="1">
      <alignment horizontal="center" vertical="center"/>
    </xf>
    <xf numFmtId="44" fontId="29" fillId="42" borderId="0" xfId="302" applyFont="1" applyFill="1" applyBorder="1" applyAlignment="1">
      <alignment vertical="center"/>
    </xf>
    <xf numFmtId="0" fontId="28" fillId="0" borderId="0" xfId="275" applyNumberFormat="1" applyFont="1" applyBorder="1"/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29" fillId="0" borderId="0" xfId="168" applyFont="1" applyBorder="1" applyAlignment="1">
      <alignment horizontal="left"/>
    </xf>
    <xf numFmtId="0" fontId="29" fillId="0" borderId="0" xfId="168" applyNumberFormat="1" applyFont="1" applyBorder="1"/>
    <xf numFmtId="15" fontId="28" fillId="0" borderId="0" xfId="275" applyNumberFormat="1" applyFont="1" applyBorder="1"/>
    <xf numFmtId="0" fontId="28" fillId="0" borderId="0" xfId="302" applyNumberFormat="1" applyFont="1" applyBorder="1"/>
    <xf numFmtId="0" fontId="28" fillId="0" borderId="0" xfId="275" applyNumberFormat="1" applyFont="1" applyFill="1" applyBorder="1" applyAlignment="1">
      <alignment horizontal="left"/>
    </xf>
    <xf numFmtId="44" fontId="28" fillId="0" borderId="0" xfId="302" applyFont="1" applyFill="1" applyBorder="1" applyAlignment="1">
      <alignment horizontal="left"/>
    </xf>
    <xf numFmtId="0" fontId="28" fillId="0" borderId="0" xfId="302" applyNumberFormat="1" applyFont="1" applyFill="1" applyBorder="1" applyAlignment="1">
      <alignment horizontal="left"/>
    </xf>
    <xf numFmtId="44" fontId="0" fillId="0" borderId="0" xfId="302" applyFont="1" applyAlignment="1">
      <alignment horizontal="right"/>
    </xf>
    <xf numFmtId="0" fontId="28" fillId="0" borderId="0" xfId="275" applyFont="1" applyFill="1" applyBorder="1" applyAlignment="1">
      <alignment horizontal="left"/>
    </xf>
    <xf numFmtId="43" fontId="41" fillId="0" borderId="29" xfId="303" applyNumberFormat="1" applyFont="1" applyFill="1" applyBorder="1" applyAlignment="1">
      <alignment vertical="center"/>
    </xf>
    <xf numFmtId="44" fontId="41" fillId="0" borderId="29" xfId="302" applyNumberFormat="1" applyFont="1" applyFill="1" applyBorder="1" applyAlignment="1">
      <alignment vertical="center"/>
    </xf>
    <xf numFmtId="0" fontId="2" fillId="0" borderId="0" xfId="275" applyAlignment="1">
      <alignment vertical="center" wrapText="1"/>
    </xf>
    <xf numFmtId="0" fontId="28" fillId="0" borderId="0" xfId="275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0" fillId="0" borderId="0" xfId="1" applyFont="1" applyAlignment="1">
      <alignment vertical="center" wrapText="1"/>
    </xf>
    <xf numFmtId="0" fontId="1" fillId="0" borderId="0" xfId="1" applyBorder="1" applyAlignment="1">
      <alignment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29" xfId="0" applyFont="1" applyFill="1" applyBorder="1" applyAlignment="1">
      <alignment horizontal="center" vertical="center"/>
    </xf>
    <xf numFmtId="0" fontId="2" fillId="0" borderId="0" xfId="275" applyAlignment="1">
      <alignment wrapText="1"/>
    </xf>
    <xf numFmtId="0" fontId="28" fillId="0" borderId="0" xfId="275" applyFont="1" applyFill="1" applyBorder="1" applyAlignment="1">
      <alignment wrapText="1"/>
    </xf>
    <xf numFmtId="0" fontId="28" fillId="0" borderId="0" xfId="275" applyFont="1" applyBorder="1" applyAlignment="1">
      <alignment horizontal="center" wrapText="1"/>
    </xf>
    <xf numFmtId="0" fontId="28" fillId="0" borderId="0" xfId="275" applyFont="1" applyBorder="1" applyAlignment="1">
      <alignment wrapText="1"/>
    </xf>
    <xf numFmtId="0" fontId="29" fillId="0" borderId="0" xfId="168" applyFont="1" applyBorder="1" applyAlignment="1">
      <alignment wrapText="1"/>
    </xf>
    <xf numFmtId="0" fontId="32" fillId="0" borderId="16" xfId="0" applyFont="1" applyBorder="1" applyAlignment="1">
      <alignment horizontal="center" vertical="center" wrapText="1"/>
    </xf>
    <xf numFmtId="0" fontId="31" fillId="0" borderId="0" xfId="1" applyFont="1" applyBorder="1" applyAlignment="1">
      <alignment wrapText="1"/>
    </xf>
    <xf numFmtId="0" fontId="1" fillId="0" borderId="0" xfId="1" applyAlignment="1">
      <alignment wrapText="1"/>
    </xf>
    <xf numFmtId="44" fontId="42" fillId="0" borderId="0" xfId="302" applyFont="1" applyFill="1" applyBorder="1"/>
    <xf numFmtId="44" fontId="42" fillId="0" borderId="0" xfId="1" applyNumberFormat="1" applyFont="1" applyFill="1" applyBorder="1"/>
    <xf numFmtId="0" fontId="35" fillId="43" borderId="30" xfId="0" quotePrefix="1" applyFont="1" applyFill="1" applyBorder="1" applyAlignment="1">
      <alignment horizontal="center"/>
    </xf>
    <xf numFmtId="44" fontId="32" fillId="0" borderId="0" xfId="0" applyNumberFormat="1" applyFont="1"/>
    <xf numFmtId="0" fontId="32" fillId="0" borderId="30" xfId="0" applyFont="1" applyBorder="1" applyAlignment="1">
      <alignment horizontal="center" vertical="center"/>
    </xf>
    <xf numFmtId="16" fontId="32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4" fontId="1" fillId="43" borderId="0" xfId="1" applyNumberFormat="1" applyFill="1"/>
    <xf numFmtId="0" fontId="32" fillId="0" borderId="30" xfId="0" applyFont="1" applyBorder="1" applyAlignment="1">
      <alignment vertical="center"/>
    </xf>
    <xf numFmtId="0" fontId="32" fillId="0" borderId="30" xfId="0" applyFont="1" applyBorder="1" applyAlignment="1">
      <alignment vertical="center" wrapText="1"/>
    </xf>
    <xf numFmtId="44" fontId="32" fillId="0" borderId="30" xfId="302" applyFont="1" applyBorder="1" applyAlignment="1">
      <alignment vertical="center"/>
    </xf>
    <xf numFmtId="0" fontId="43" fillId="43" borderId="0" xfId="0" applyFont="1" applyFill="1" applyAlignment="1">
      <alignment horizontal="left"/>
    </xf>
    <xf numFmtId="0" fontId="29" fillId="0" borderId="30" xfId="168" applyFont="1" applyFill="1" applyBorder="1" applyAlignment="1">
      <alignment horizontal="center" vertical="center" wrapText="1"/>
    </xf>
    <xf numFmtId="0" fontId="29" fillId="0" borderId="30" xfId="168" applyNumberFormat="1" applyFont="1" applyFill="1" applyBorder="1" applyAlignment="1">
      <alignment horizontal="center" vertical="center" wrapText="1"/>
    </xf>
    <xf numFmtId="44" fontId="29" fillId="0" borderId="30" xfId="138" applyFont="1" applyFill="1" applyBorder="1" applyAlignment="1">
      <alignment horizontal="center" vertical="center" wrapText="1"/>
    </xf>
    <xf numFmtId="0" fontId="44" fillId="4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2" fillId="0" borderId="30" xfId="0" applyFont="1" applyBorder="1"/>
    <xf numFmtId="0" fontId="28" fillId="0" borderId="0" xfId="275" applyFont="1" applyFill="1" applyBorder="1" applyAlignment="1">
      <alignment horizontal="left" vertical="center" wrapText="1"/>
    </xf>
    <xf numFmtId="167" fontId="45" fillId="43" borderId="30" xfId="168" applyNumberFormat="1" applyFont="1" applyFill="1" applyBorder="1" applyAlignment="1">
      <alignment horizontal="center" vertical="center" wrapText="1"/>
    </xf>
    <xf numFmtId="168" fontId="45" fillId="43" borderId="30" xfId="168" applyNumberFormat="1" applyFont="1" applyFill="1" applyBorder="1" applyAlignment="1">
      <alignment horizontal="center" vertical="center" wrapText="1"/>
    </xf>
    <xf numFmtId="0" fontId="46" fillId="0" borderId="16" xfId="168" applyFont="1" applyFill="1" applyBorder="1" applyAlignment="1">
      <alignment horizontal="left" vertical="center" wrapText="1"/>
    </xf>
    <xf numFmtId="0" fontId="45" fillId="0" borderId="30" xfId="168" applyFont="1" applyFill="1" applyBorder="1" applyAlignment="1">
      <alignment horizontal="center" vertical="center" wrapText="1"/>
    </xf>
    <xf numFmtId="0" fontId="45" fillId="0" borderId="30" xfId="168" applyNumberFormat="1" applyFont="1" applyFill="1" applyBorder="1" applyAlignment="1">
      <alignment horizontal="center" vertical="center" wrapText="1"/>
    </xf>
    <xf numFmtId="44" fontId="45" fillId="0" borderId="30" xfId="138" applyFont="1" applyFill="1" applyBorder="1" applyAlignment="1">
      <alignment horizontal="center" vertical="center" wrapText="1"/>
    </xf>
    <xf numFmtId="44" fontId="46" fillId="0" borderId="16" xfId="138" applyFont="1" applyFill="1" applyBorder="1" applyAlignment="1">
      <alignment horizontal="center" vertical="center" wrapText="1"/>
    </xf>
    <xf numFmtId="44" fontId="46" fillId="0" borderId="30" xfId="138" applyFont="1" applyFill="1" applyBorder="1" applyAlignment="1">
      <alignment horizontal="center" vertical="center" wrapText="1"/>
    </xf>
    <xf numFmtId="44" fontId="46" fillId="43" borderId="30" xfId="138" applyFont="1" applyFill="1" applyBorder="1" applyAlignment="1">
      <alignment horizontal="center" vertical="center" wrapText="1"/>
    </xf>
    <xf numFmtId="0" fontId="46" fillId="43" borderId="30" xfId="168" applyFont="1" applyFill="1" applyBorder="1" applyAlignment="1">
      <alignment horizontal="center" vertical="center" wrapText="1"/>
    </xf>
    <xf numFmtId="167" fontId="46" fillId="43" borderId="30" xfId="168" applyNumberFormat="1" applyFont="1" applyFill="1" applyBorder="1" applyAlignment="1">
      <alignment horizontal="center" vertical="center" wrapText="1"/>
    </xf>
    <xf numFmtId="168" fontId="46" fillId="43" borderId="30" xfId="168" applyNumberFormat="1" applyFont="1" applyFill="1" applyBorder="1" applyAlignment="1">
      <alignment horizontal="center" vertical="center" wrapText="1"/>
    </xf>
    <xf numFmtId="0" fontId="46" fillId="0" borderId="14" xfId="168" applyFont="1" applyFill="1" applyBorder="1" applyAlignment="1">
      <alignment horizontal="center" vertical="center" wrapText="1"/>
    </xf>
    <xf numFmtId="0" fontId="46" fillId="0" borderId="14" xfId="168" applyNumberFormat="1" applyFont="1" applyFill="1" applyBorder="1" applyAlignment="1">
      <alignment horizontal="center" vertical="center" wrapText="1"/>
    </xf>
    <xf numFmtId="44" fontId="46" fillId="0" borderId="14" xfId="138" applyFont="1" applyFill="1" applyBorder="1" applyAlignment="1">
      <alignment horizontal="center" vertical="center" wrapText="1"/>
    </xf>
    <xf numFmtId="16" fontId="46" fillId="0" borderId="14" xfId="168" applyNumberFormat="1" applyFont="1" applyFill="1" applyBorder="1" applyAlignment="1">
      <alignment horizontal="center" vertical="center" wrapText="1"/>
    </xf>
    <xf numFmtId="167" fontId="46" fillId="0" borderId="14" xfId="168" applyNumberFormat="1" applyFont="1" applyFill="1" applyBorder="1" applyAlignment="1">
      <alignment horizontal="center" vertical="center" wrapText="1"/>
    </xf>
    <xf numFmtId="168" fontId="46" fillId="0" borderId="14" xfId="168" applyNumberFormat="1" applyFont="1" applyFill="1" applyBorder="1" applyAlignment="1">
      <alignment horizontal="center" vertical="center" wrapText="1"/>
    </xf>
    <xf numFmtId="44" fontId="46" fillId="0" borderId="14" xfId="1" applyNumberFormat="1" applyFont="1" applyFill="1" applyBorder="1"/>
    <xf numFmtId="0" fontId="41" fillId="0" borderId="0" xfId="1" applyFont="1" applyFill="1" applyBorder="1" applyAlignment="1"/>
    <xf numFmtId="15" fontId="41" fillId="0" borderId="0" xfId="1" applyNumberFormat="1" applyFont="1" applyFill="1" applyBorder="1" applyAlignment="1"/>
    <xf numFmtId="0" fontId="41" fillId="0" borderId="0" xfId="1" applyFont="1" applyFill="1" applyBorder="1"/>
    <xf numFmtId="0" fontId="41" fillId="0" borderId="0" xfId="1" applyFont="1" applyFill="1" applyBorder="1" applyAlignment="1">
      <alignment vertical="center" wrapText="1"/>
    </xf>
    <xf numFmtId="15" fontId="41" fillId="0" borderId="0" xfId="1" applyNumberFormat="1" applyFont="1" applyFill="1" applyBorder="1"/>
    <xf numFmtId="0" fontId="41" fillId="43" borderId="30" xfId="0" quotePrefix="1" applyFont="1" applyFill="1" applyBorder="1" applyAlignment="1">
      <alignment horizontal="center"/>
    </xf>
    <xf numFmtId="0" fontId="41" fillId="43" borderId="30" xfId="0" applyFont="1" applyFill="1" applyBorder="1" applyAlignment="1">
      <alignment horizontal="center"/>
    </xf>
    <xf numFmtId="14" fontId="41" fillId="43" borderId="30" xfId="0" applyNumberFormat="1" applyFont="1" applyFill="1" applyBorder="1" applyAlignment="1">
      <alignment horizontal="center"/>
    </xf>
    <xf numFmtId="0" fontId="47" fillId="43" borderId="30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left" vertical="center" wrapText="1"/>
    </xf>
    <xf numFmtId="0" fontId="46" fillId="0" borderId="14" xfId="1" applyFont="1" applyFill="1" applyBorder="1"/>
    <xf numFmtId="0" fontId="46" fillId="0" borderId="0" xfId="1" applyFont="1" applyFill="1"/>
    <xf numFmtId="44" fontId="46" fillId="0" borderId="0" xfId="1" applyNumberFormat="1" applyFont="1" applyFill="1"/>
    <xf numFmtId="44" fontId="46" fillId="0" borderId="0" xfId="302" applyFont="1" applyFill="1"/>
    <xf numFmtId="44" fontId="46" fillId="43" borderId="0" xfId="1" applyNumberFormat="1" applyFont="1" applyFill="1"/>
    <xf numFmtId="0" fontId="41" fillId="43" borderId="30" xfId="0" applyFont="1" applyFill="1" applyBorder="1" applyAlignment="1">
      <alignment horizontal="left"/>
    </xf>
    <xf numFmtId="0" fontId="46" fillId="0" borderId="30" xfId="168" applyFont="1" applyFill="1" applyBorder="1" applyAlignment="1">
      <alignment horizontal="center" vertical="center" wrapText="1"/>
    </xf>
    <xf numFmtId="0" fontId="46" fillId="0" borderId="30" xfId="168" applyNumberFormat="1" applyFont="1" applyFill="1" applyBorder="1" applyAlignment="1">
      <alignment horizontal="center" vertical="center" wrapText="1"/>
    </xf>
    <xf numFmtId="0" fontId="41" fillId="43" borderId="30" xfId="0" applyFont="1" applyFill="1" applyBorder="1" applyAlignment="1">
      <alignment horizontal="center" vertical="center" wrapText="1"/>
    </xf>
    <xf numFmtId="167" fontId="29" fillId="0" borderId="30" xfId="168" applyNumberFormat="1" applyFont="1" applyFill="1" applyBorder="1" applyAlignment="1">
      <alignment horizontal="center" vertical="center" wrapText="1"/>
    </xf>
    <xf numFmtId="168" fontId="29" fillId="0" borderId="30" xfId="168" applyNumberFormat="1" applyFont="1" applyFill="1" applyBorder="1" applyAlignment="1">
      <alignment horizontal="center" vertical="center" wrapText="1"/>
    </xf>
    <xf numFmtId="0" fontId="46" fillId="0" borderId="30" xfId="168" applyFont="1" applyFill="1" applyBorder="1" applyAlignment="1">
      <alignment horizontal="left" vertical="center" wrapText="1"/>
    </xf>
    <xf numFmtId="0" fontId="41" fillId="0" borderId="30" xfId="0" applyFont="1" applyBorder="1" applyAlignment="1">
      <alignment horizontal="left" wrapText="1"/>
    </xf>
    <xf numFmtId="44" fontId="41" fillId="0" borderId="30" xfId="0" applyNumberFormat="1" applyFont="1" applyBorder="1" applyAlignment="1">
      <alignment horizontal="right"/>
    </xf>
    <xf numFmtId="16" fontId="46" fillId="0" borderId="30" xfId="168" applyNumberFormat="1" applyFont="1" applyFill="1" applyBorder="1" applyAlignment="1">
      <alignment horizontal="center" vertical="center" wrapText="1"/>
    </xf>
    <xf numFmtId="167" fontId="46" fillId="0" borderId="30" xfId="168" applyNumberFormat="1" applyFont="1" applyFill="1" applyBorder="1" applyAlignment="1">
      <alignment horizontal="center" vertical="center" wrapText="1"/>
    </xf>
    <xf numFmtId="168" fontId="46" fillId="0" borderId="30" xfId="168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6" fillId="0" borderId="30" xfId="168" applyFont="1" applyFill="1" applyBorder="1" applyAlignment="1">
      <alignment vertical="center" wrapText="1"/>
    </xf>
    <xf numFmtId="0" fontId="46" fillId="0" borderId="30" xfId="1" applyFont="1" applyFill="1" applyBorder="1"/>
    <xf numFmtId="44" fontId="46" fillId="0" borderId="30" xfId="1" applyNumberFormat="1" applyFont="1" applyFill="1" applyBorder="1"/>
    <xf numFmtId="0" fontId="34" fillId="43" borderId="30" xfId="0" applyFont="1" applyFill="1" applyBorder="1" applyAlignment="1">
      <alignment horizontal="center"/>
    </xf>
    <xf numFmtId="0" fontId="46" fillId="0" borderId="16" xfId="168" applyFont="1" applyFill="1" applyBorder="1" applyAlignment="1">
      <alignment horizontal="center" vertical="center" wrapText="1"/>
    </xf>
    <xf numFmtId="0" fontId="46" fillId="0" borderId="16" xfId="168" applyNumberFormat="1" applyFont="1" applyFill="1" applyBorder="1" applyAlignment="1">
      <alignment horizontal="center" vertical="center" wrapText="1"/>
    </xf>
    <xf numFmtId="44" fontId="46" fillId="0" borderId="15" xfId="138" applyFont="1" applyFill="1" applyBorder="1" applyAlignment="1">
      <alignment horizontal="center" vertical="center" wrapText="1"/>
    </xf>
    <xf numFmtId="0" fontId="41" fillId="0" borderId="30" xfId="0" quotePrefix="1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14" fontId="41" fillId="0" borderId="30" xfId="0" applyNumberFormat="1" applyFont="1" applyBorder="1" applyAlignment="1">
      <alignment horizontal="center"/>
    </xf>
    <xf numFmtId="167" fontId="46" fillId="0" borderId="16" xfId="168" applyNumberFormat="1" applyFont="1" applyFill="1" applyBorder="1" applyAlignment="1">
      <alignment horizontal="center" vertical="center" wrapText="1"/>
    </xf>
    <xf numFmtId="168" fontId="46" fillId="0" borderId="16" xfId="168" applyNumberFormat="1" applyFont="1" applyFill="1" applyBorder="1" applyAlignment="1">
      <alignment horizontal="center" vertical="center" wrapText="1"/>
    </xf>
    <xf numFmtId="0" fontId="46" fillId="0" borderId="15" xfId="168" applyFont="1" applyFill="1" applyBorder="1" applyAlignment="1">
      <alignment horizontal="center" vertical="center" wrapText="1"/>
    </xf>
    <xf numFmtId="167" fontId="46" fillId="0" borderId="15" xfId="168" applyNumberFormat="1" applyFont="1" applyFill="1" applyBorder="1" applyAlignment="1">
      <alignment horizontal="center" vertical="center" wrapText="1"/>
    </xf>
    <xf numFmtId="168" fontId="46" fillId="0" borderId="15" xfId="168" applyNumberFormat="1" applyFont="1" applyFill="1" applyBorder="1" applyAlignment="1">
      <alignment horizontal="center" vertical="center" wrapText="1"/>
    </xf>
    <xf numFmtId="0" fontId="46" fillId="0" borderId="15" xfId="168" applyFont="1" applyFill="1" applyBorder="1" applyAlignment="1">
      <alignment horizontal="left" vertical="center" wrapText="1"/>
    </xf>
    <xf numFmtId="0" fontId="46" fillId="0" borderId="15" xfId="168" applyNumberFormat="1" applyFont="1" applyFill="1" applyBorder="1" applyAlignment="1">
      <alignment horizontal="center" vertical="center" wrapText="1"/>
    </xf>
    <xf numFmtId="0" fontId="46" fillId="0" borderId="14" xfId="168" applyFont="1" applyFill="1" applyBorder="1" applyAlignment="1">
      <alignment horizontal="left" vertical="center" wrapText="1"/>
    </xf>
    <xf numFmtId="0" fontId="46" fillId="0" borderId="14" xfId="1" applyFont="1" applyFill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1" fillId="43" borderId="30" xfId="0" applyFont="1" applyFill="1" applyBorder="1" applyAlignment="1">
      <alignment horizontal="center" vertical="center"/>
    </xf>
    <xf numFmtId="16" fontId="41" fillId="43" borderId="30" xfId="0" applyNumberFormat="1" applyFont="1" applyFill="1" applyBorder="1" applyAlignment="1">
      <alignment horizontal="center" vertical="center"/>
    </xf>
    <xf numFmtId="0" fontId="41" fillId="0" borderId="25" xfId="0" applyFont="1" applyBorder="1" applyAlignment="1">
      <alignment vertical="center" wrapText="1"/>
    </xf>
    <xf numFmtId="16" fontId="41" fillId="0" borderId="25" xfId="0" applyNumberFormat="1" applyFont="1" applyBorder="1" applyAlignment="1">
      <alignment vertical="center" wrapText="1"/>
    </xf>
    <xf numFmtId="0" fontId="41" fillId="0" borderId="25" xfId="0" applyFont="1" applyBorder="1" applyAlignment="1">
      <alignment horizontal="center" vertical="center"/>
    </xf>
    <xf numFmtId="44" fontId="41" fillId="0" borderId="25" xfId="302" applyFont="1" applyBorder="1" applyAlignment="1">
      <alignment vertical="center"/>
    </xf>
    <xf numFmtId="44" fontId="41" fillId="0" borderId="16" xfId="302" applyFont="1" applyBorder="1" applyAlignment="1">
      <alignment vertical="center"/>
    </xf>
    <xf numFmtId="16" fontId="41" fillId="43" borderId="30" xfId="0" applyNumberFormat="1" applyFont="1" applyFill="1" applyBorder="1" applyAlignment="1">
      <alignment horizontal="center"/>
    </xf>
    <xf numFmtId="44" fontId="41" fillId="0" borderId="16" xfId="302" applyFont="1" applyBorder="1"/>
    <xf numFmtId="0" fontId="41" fillId="0" borderId="26" xfId="0" applyFont="1" applyBorder="1" applyAlignment="1">
      <alignment horizontal="center"/>
    </xf>
    <xf numFmtId="16" fontId="41" fillId="0" borderId="16" xfId="0" applyNumberFormat="1" applyFont="1" applyBorder="1" applyAlignment="1">
      <alignment horizontal="center"/>
    </xf>
    <xf numFmtId="0" fontId="41" fillId="0" borderId="26" xfId="0" applyFont="1" applyBorder="1" applyAlignment="1">
      <alignment horizontal="center" vertical="center"/>
    </xf>
    <xf numFmtId="44" fontId="41" fillId="0" borderId="26" xfId="302" applyFont="1" applyBorder="1" applyAlignment="1">
      <alignment vertical="center"/>
    </xf>
    <xf numFmtId="0" fontId="41" fillId="0" borderId="27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/>
    </xf>
    <xf numFmtId="44" fontId="41" fillId="0" borderId="27" xfId="302" applyFont="1" applyBorder="1" applyAlignment="1">
      <alignment vertical="center"/>
    </xf>
    <xf numFmtId="0" fontId="41" fillId="0" borderId="27" xfId="0" applyFont="1" applyBorder="1" applyAlignment="1">
      <alignment horizontal="center" vertical="center" wrapText="1"/>
    </xf>
    <xf numFmtId="16" fontId="41" fillId="0" borderId="27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16" fontId="41" fillId="0" borderId="27" xfId="0" applyNumberFormat="1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16" fontId="41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0" borderId="16" xfId="0" applyFont="1" applyBorder="1"/>
    <xf numFmtId="0" fontId="41" fillId="0" borderId="16" xfId="0" applyFont="1" applyBorder="1" applyAlignment="1">
      <alignment wrapText="1"/>
    </xf>
    <xf numFmtId="0" fontId="41" fillId="0" borderId="16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16" fontId="41" fillId="0" borderId="30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44" fontId="41" fillId="0" borderId="16" xfId="302" applyFont="1" applyFill="1" applyBorder="1" applyAlignment="1">
      <alignment horizontal="center" vertical="center"/>
    </xf>
    <xf numFmtId="44" fontId="41" fillId="0" borderId="27" xfId="302" applyFont="1" applyFill="1" applyBorder="1" applyAlignment="1">
      <alignment horizontal="center" vertical="center"/>
    </xf>
    <xf numFmtId="16" fontId="41" fillId="0" borderId="16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/>
    <xf numFmtId="0" fontId="41" fillId="0" borderId="16" xfId="0" applyFont="1" applyFill="1" applyBorder="1" applyAlignment="1">
      <alignment wrapText="1"/>
    </xf>
    <xf numFmtId="44" fontId="41" fillId="0" borderId="16" xfId="302" applyFont="1" applyFill="1" applyBorder="1"/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wrapText="1"/>
    </xf>
    <xf numFmtId="44" fontId="41" fillId="0" borderId="0" xfId="302" applyFont="1" applyFill="1" applyBorder="1"/>
    <xf numFmtId="44" fontId="41" fillId="0" borderId="30" xfId="302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/>
    </xf>
    <xf numFmtId="0" fontId="41" fillId="0" borderId="30" xfId="0" applyFont="1" applyFill="1" applyBorder="1"/>
    <xf numFmtId="0" fontId="41" fillId="0" borderId="30" xfId="0" applyFont="1" applyFill="1" applyBorder="1" applyAlignment="1">
      <alignment wrapText="1"/>
    </xf>
    <xf numFmtId="44" fontId="41" fillId="0" borderId="30" xfId="302" applyFont="1" applyFill="1" applyBorder="1"/>
    <xf numFmtId="14" fontId="41" fillId="0" borderId="16" xfId="0" applyNumberFormat="1" applyFont="1" applyFill="1" applyBorder="1" applyAlignment="1">
      <alignment horizontal="center" vertical="center"/>
    </xf>
    <xf numFmtId="44" fontId="41" fillId="43" borderId="16" xfId="302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0" xfId="0" applyFont="1" applyAlignment="1">
      <alignment horizontal="left"/>
    </xf>
    <xf numFmtId="0" fontId="41" fillId="0" borderId="31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center" vertical="center"/>
    </xf>
    <xf numFmtId="16" fontId="41" fillId="0" borderId="19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left" vertical="center" wrapText="1"/>
    </xf>
    <xf numFmtId="44" fontId="41" fillId="0" borderId="19" xfId="302" applyFont="1" applyFill="1" applyBorder="1" applyAlignment="1">
      <alignment horizontal="center" vertical="center"/>
    </xf>
    <xf numFmtId="16" fontId="46" fillId="0" borderId="16" xfId="168" applyNumberFormat="1" applyFont="1" applyFill="1" applyBorder="1" applyAlignment="1">
      <alignment horizontal="center" vertical="center" wrapText="1"/>
    </xf>
    <xf numFmtId="15" fontId="41" fillId="0" borderId="16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vertical="center" wrapText="1"/>
    </xf>
    <xf numFmtId="44" fontId="41" fillId="0" borderId="16" xfId="302" applyFont="1" applyFill="1" applyBorder="1" applyAlignment="1">
      <alignment vertical="center"/>
    </xf>
    <xf numFmtId="0" fontId="46" fillId="0" borderId="16" xfId="168" applyFont="1" applyFill="1" applyBorder="1" applyAlignment="1">
      <alignment vertical="center" wrapText="1"/>
    </xf>
    <xf numFmtId="44" fontId="46" fillId="0" borderId="16" xfId="302" applyFont="1" applyFill="1" applyBorder="1" applyAlignment="1">
      <alignment horizontal="center" vertical="center" wrapText="1"/>
    </xf>
    <xf numFmtId="15" fontId="46" fillId="0" borderId="16" xfId="168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16" fontId="41" fillId="0" borderId="23" xfId="0" applyNumberFormat="1" applyFont="1" applyFill="1" applyBorder="1" applyAlignment="1">
      <alignment horizontal="center" vertical="center"/>
    </xf>
    <xf numFmtId="15" fontId="41" fillId="0" borderId="23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44" fontId="41" fillId="0" borderId="23" xfId="302" applyFont="1" applyFill="1" applyBorder="1" applyAlignment="1">
      <alignment vertical="center"/>
    </xf>
    <xf numFmtId="44" fontId="41" fillId="0" borderId="23" xfId="302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16" fontId="41" fillId="0" borderId="24" xfId="0" applyNumberFormat="1" applyFont="1" applyFill="1" applyBorder="1" applyAlignment="1">
      <alignment horizontal="center" vertical="center"/>
    </xf>
    <xf numFmtId="15" fontId="41" fillId="0" borderId="24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44" fontId="41" fillId="0" borderId="24" xfId="302" applyFont="1" applyFill="1" applyBorder="1" applyAlignment="1">
      <alignment vertical="center"/>
    </xf>
    <xf numFmtId="44" fontId="41" fillId="0" borderId="24" xfId="302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16" fontId="41" fillId="0" borderId="25" xfId="0" applyNumberFormat="1" applyFont="1" applyFill="1" applyBorder="1" applyAlignment="1">
      <alignment horizontal="center" vertical="center"/>
    </xf>
    <xf numFmtId="15" fontId="41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/>
    </xf>
    <xf numFmtId="44" fontId="41" fillId="0" borderId="25" xfId="302" applyFont="1" applyFill="1" applyBorder="1" applyAlignment="1">
      <alignment vertical="center"/>
    </xf>
    <xf numFmtId="44" fontId="41" fillId="0" borderId="25" xfId="302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16" fontId="41" fillId="0" borderId="26" xfId="0" applyNumberFormat="1" applyFont="1" applyFill="1" applyBorder="1" applyAlignment="1">
      <alignment horizontal="center" vertical="center"/>
    </xf>
    <xf numFmtId="15" fontId="41" fillId="0" borderId="26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vertical="center" wrapText="1"/>
    </xf>
    <xf numFmtId="44" fontId="41" fillId="0" borderId="26" xfId="302" applyFont="1" applyFill="1" applyBorder="1" applyAlignment="1">
      <alignment vertical="center"/>
    </xf>
    <xf numFmtId="44" fontId="41" fillId="0" borderId="26" xfId="302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" fontId="41" fillId="0" borderId="27" xfId="0" applyNumberFormat="1" applyFont="1" applyFill="1" applyBorder="1" applyAlignment="1">
      <alignment horizontal="center" vertical="center"/>
    </xf>
    <xf numFmtId="15" fontId="41" fillId="0" borderId="27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vertical="center" wrapText="1"/>
    </xf>
    <xf numFmtId="44" fontId="41" fillId="0" borderId="27" xfId="302" applyFont="1" applyFill="1" applyBorder="1" applyAlignment="1">
      <alignment vertical="center"/>
    </xf>
    <xf numFmtId="15" fontId="41" fillId="0" borderId="16" xfId="0" applyNumberFormat="1" applyFont="1" applyBorder="1" applyAlignment="1">
      <alignment horizontal="center"/>
    </xf>
    <xf numFmtId="44" fontId="41" fillId="0" borderId="16" xfId="0" applyNumberFormat="1" applyFont="1" applyBorder="1"/>
    <xf numFmtId="44" fontId="41" fillId="43" borderId="16" xfId="302" applyFont="1" applyFill="1" applyBorder="1" applyAlignment="1">
      <alignment vertical="center"/>
    </xf>
    <xf numFmtId="0" fontId="41" fillId="0" borderId="16" xfId="0" applyFont="1" applyBorder="1" applyAlignment="1">
      <alignment horizontal="left" vertical="center" wrapText="1"/>
    </xf>
    <xf numFmtId="16" fontId="41" fillId="0" borderId="16" xfId="0" applyNumberFormat="1" applyFont="1" applyBorder="1" applyAlignment="1">
      <alignment vertical="center" wrapText="1"/>
    </xf>
    <xf numFmtId="16" fontId="41" fillId="0" borderId="16" xfId="0" applyNumberFormat="1" applyFont="1" applyBorder="1"/>
    <xf numFmtId="0" fontId="41" fillId="0" borderId="30" xfId="0" applyFont="1" applyBorder="1" applyAlignment="1">
      <alignment horizontal="center" vertical="center"/>
    </xf>
    <xf numFmtId="16" fontId="41" fillId="0" borderId="30" xfId="0" applyNumberFormat="1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1" fillId="0" borderId="30" xfId="0" applyFont="1" applyBorder="1" applyAlignment="1">
      <alignment vertical="center" wrapText="1"/>
    </xf>
    <xf numFmtId="43" fontId="41" fillId="0" borderId="30" xfId="303" applyNumberFormat="1" applyFont="1" applyFill="1" applyBorder="1" applyAlignment="1">
      <alignment vertical="center"/>
    </xf>
    <xf numFmtId="44" fontId="41" fillId="0" borderId="30" xfId="302" applyNumberFormat="1" applyFont="1" applyFill="1" applyBorder="1" applyAlignment="1">
      <alignment vertical="center"/>
    </xf>
    <xf numFmtId="44" fontId="41" fillId="0" borderId="30" xfId="302" applyFont="1" applyBorder="1" applyAlignment="1">
      <alignment vertical="center"/>
    </xf>
    <xf numFmtId="44" fontId="41" fillId="43" borderId="30" xfId="302" applyFont="1" applyFill="1" applyBorder="1" applyAlignment="1">
      <alignment vertical="center"/>
    </xf>
    <xf numFmtId="0" fontId="41" fillId="0" borderId="30" xfId="0" applyFont="1" applyFill="1" applyBorder="1" applyAlignment="1">
      <alignment horizontal="justify" vertical="center" wrapText="1"/>
    </xf>
    <xf numFmtId="0" fontId="41" fillId="0" borderId="30" xfId="0" applyFont="1" applyBorder="1" applyAlignment="1">
      <alignment horizontal="left" vertical="center" wrapText="1"/>
    </xf>
    <xf numFmtId="16" fontId="41" fillId="0" borderId="30" xfId="0" applyNumberFormat="1" applyFont="1" applyBorder="1" applyAlignment="1">
      <alignment vertical="center" wrapText="1"/>
    </xf>
    <xf numFmtId="16" fontId="41" fillId="0" borderId="30" xfId="0" applyNumberFormat="1" applyFont="1" applyBorder="1"/>
    <xf numFmtId="0" fontId="41" fillId="0" borderId="30" xfId="0" applyFont="1" applyBorder="1"/>
    <xf numFmtId="44" fontId="41" fillId="0" borderId="30" xfId="302" applyFont="1" applyBorder="1"/>
    <xf numFmtId="0" fontId="46" fillId="0" borderId="21" xfId="168" applyFont="1" applyFill="1" applyBorder="1" applyAlignment="1">
      <alignment horizontal="center" vertical="center" wrapText="1"/>
    </xf>
    <xf numFmtId="167" fontId="46" fillId="0" borderId="21" xfId="168" applyNumberFormat="1" applyFont="1" applyFill="1" applyBorder="1" applyAlignment="1">
      <alignment horizontal="center" vertical="center" wrapText="1"/>
    </xf>
    <xf numFmtId="168" fontId="46" fillId="0" borderId="21" xfId="168" applyNumberFormat="1" applyFont="1" applyFill="1" applyBorder="1" applyAlignment="1">
      <alignment horizontal="center" vertical="center" wrapText="1"/>
    </xf>
    <xf numFmtId="0" fontId="46" fillId="0" borderId="21" xfId="168" applyFont="1" applyFill="1" applyBorder="1" applyAlignment="1">
      <alignment horizontal="left" vertical="center" wrapText="1"/>
    </xf>
    <xf numFmtId="0" fontId="46" fillId="0" borderId="21" xfId="168" applyFont="1" applyFill="1" applyBorder="1" applyAlignment="1">
      <alignment vertical="center" wrapText="1"/>
    </xf>
    <xf numFmtId="0" fontId="46" fillId="0" borderId="21" xfId="168" applyNumberFormat="1" applyFont="1" applyFill="1" applyBorder="1" applyAlignment="1">
      <alignment horizontal="center" vertical="center" wrapText="1"/>
    </xf>
    <xf numFmtId="44" fontId="46" fillId="0" borderId="21" xfId="302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16" fontId="49" fillId="0" borderId="21" xfId="0" applyNumberFormat="1" applyFont="1" applyBorder="1" applyAlignment="1">
      <alignment horizontal="center" vertical="center"/>
    </xf>
    <xf numFmtId="15" fontId="49" fillId="0" borderId="21" xfId="0" applyNumberFormat="1" applyFont="1" applyBorder="1" applyAlignment="1">
      <alignment horizontal="center" vertical="center"/>
    </xf>
    <xf numFmtId="168" fontId="40" fillId="18" borderId="21" xfId="168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center" vertical="center"/>
    </xf>
    <xf numFmtId="44" fontId="48" fillId="0" borderId="21" xfId="302" applyFont="1" applyFill="1" applyBorder="1" applyAlignment="1">
      <alignment horizontal="center" vertical="center"/>
    </xf>
    <xf numFmtId="0" fontId="48" fillId="0" borderId="16" xfId="0" applyFont="1" applyBorder="1"/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wrapText="1"/>
    </xf>
    <xf numFmtId="44" fontId="48" fillId="0" borderId="16" xfId="302" applyFont="1" applyBorder="1"/>
    <xf numFmtId="15" fontId="41" fillId="0" borderId="16" xfId="0" applyNumberFormat="1" applyFont="1" applyFill="1" applyBorder="1" applyAlignment="1">
      <alignment vertical="center"/>
    </xf>
    <xf numFmtId="44" fontId="41" fillId="0" borderId="20" xfId="302" applyFont="1" applyFill="1" applyBorder="1" applyAlignment="1">
      <alignment vertical="center"/>
    </xf>
    <xf numFmtId="0" fontId="41" fillId="0" borderId="0" xfId="0" applyFont="1" applyFill="1"/>
    <xf numFmtId="44" fontId="41" fillId="0" borderId="20" xfId="302" applyFont="1" applyFill="1" applyBorder="1"/>
    <xf numFmtId="44" fontId="41" fillId="0" borderId="16" xfId="0" applyNumberFormat="1" applyFont="1" applyFill="1" applyBorder="1"/>
    <xf numFmtId="0" fontId="41" fillId="0" borderId="16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/>
    </xf>
    <xf numFmtId="44" fontId="46" fillId="0" borderId="30" xfId="302" applyFont="1" applyFill="1" applyBorder="1" applyAlignment="1">
      <alignment horizontal="center" vertical="center" wrapText="1"/>
    </xf>
    <xf numFmtId="14" fontId="41" fillId="0" borderId="30" xfId="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vertical="center"/>
    </xf>
    <xf numFmtId="44" fontId="41" fillId="0" borderId="30" xfId="302" applyFont="1" applyFill="1" applyBorder="1" applyAlignment="1">
      <alignment vertical="center"/>
    </xf>
    <xf numFmtId="44" fontId="41" fillId="0" borderId="30" xfId="302" applyFont="1" applyFill="1" applyBorder="1" applyAlignment="1">
      <alignment horizontal="right" vertical="center"/>
    </xf>
    <xf numFmtId="0" fontId="41" fillId="0" borderId="30" xfId="0" applyFont="1" applyFill="1" applyBorder="1" applyAlignment="1">
      <alignment horizontal="left"/>
    </xf>
    <xf numFmtId="44" fontId="41" fillId="0" borderId="30" xfId="0" applyNumberFormat="1" applyFont="1" applyFill="1" applyBorder="1"/>
    <xf numFmtId="0" fontId="46" fillId="18" borderId="16" xfId="168" applyFont="1" applyFill="1" applyBorder="1" applyAlignment="1">
      <alignment horizontal="center" vertical="center" wrapText="1"/>
    </xf>
    <xf numFmtId="16" fontId="46" fillId="18" borderId="16" xfId="168" applyNumberFormat="1" applyFont="1" applyFill="1" applyBorder="1" applyAlignment="1">
      <alignment horizontal="center" vertical="center" wrapText="1"/>
    </xf>
    <xf numFmtId="0" fontId="46" fillId="18" borderId="16" xfId="168" applyFont="1" applyFill="1" applyBorder="1" applyAlignment="1">
      <alignment vertical="center" wrapText="1"/>
    </xf>
    <xf numFmtId="0" fontId="46" fillId="18" borderId="16" xfId="168" applyNumberFormat="1" applyFont="1" applyFill="1" applyBorder="1" applyAlignment="1">
      <alignment horizontal="center" vertical="center" wrapText="1"/>
    </xf>
    <xf numFmtId="44" fontId="46" fillId="18" borderId="16" xfId="138" applyFont="1" applyFill="1" applyBorder="1" applyAlignment="1">
      <alignment horizontal="center" vertical="center" wrapText="1"/>
    </xf>
    <xf numFmtId="167" fontId="46" fillId="18" borderId="16" xfId="168" applyNumberFormat="1" applyFont="1" applyFill="1" applyBorder="1" applyAlignment="1">
      <alignment horizontal="center" vertical="center" wrapText="1"/>
    </xf>
    <xf numFmtId="168" fontId="46" fillId="18" borderId="16" xfId="168" applyNumberFormat="1" applyFont="1" applyFill="1" applyBorder="1" applyAlignment="1">
      <alignment horizontal="center" vertical="center" wrapText="1"/>
    </xf>
    <xf numFmtId="0" fontId="46" fillId="18" borderId="16" xfId="168" applyFont="1" applyFill="1" applyBorder="1" applyAlignment="1">
      <alignment horizontal="left" vertical="center" wrapText="1"/>
    </xf>
    <xf numFmtId="15" fontId="41" fillId="0" borderId="16" xfId="0" applyNumberFormat="1" applyFont="1" applyBorder="1" applyAlignment="1">
      <alignment horizontal="center" vertical="center"/>
    </xf>
    <xf numFmtId="44" fontId="41" fillId="0" borderId="16" xfId="0" applyNumberFormat="1" applyFont="1" applyBorder="1" applyAlignment="1">
      <alignment vertical="center"/>
    </xf>
    <xf numFmtId="0" fontId="41" fillId="0" borderId="30" xfId="0" applyFont="1" applyBorder="1" applyAlignment="1">
      <alignment horizontal="center" vertical="center" wrapText="1"/>
    </xf>
    <xf numFmtId="169" fontId="41" fillId="0" borderId="30" xfId="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16" fontId="41" fillId="0" borderId="30" xfId="0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16" fontId="41" fillId="0" borderId="30" xfId="0" applyNumberFormat="1" applyFont="1" applyFill="1" applyBorder="1"/>
    <xf numFmtId="4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44" fontId="32" fillId="0" borderId="0" xfId="302" applyFont="1" applyBorder="1"/>
    <xf numFmtId="0" fontId="32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center" wrapText="1"/>
    </xf>
    <xf numFmtId="44" fontId="46" fillId="43" borderId="15" xfId="138" applyFont="1" applyFill="1" applyBorder="1" applyAlignment="1">
      <alignment horizontal="center" vertical="center" wrapText="1"/>
    </xf>
    <xf numFmtId="44" fontId="46" fillId="43" borderId="16" xfId="302" applyFont="1" applyFill="1" applyBorder="1" applyAlignment="1">
      <alignment horizontal="center" vertical="center" wrapText="1"/>
    </xf>
    <xf numFmtId="0" fontId="46" fillId="0" borderId="18" xfId="168" applyFont="1" applyFill="1" applyBorder="1" applyAlignment="1">
      <alignment horizontal="center" vertical="center" wrapText="1"/>
    </xf>
    <xf numFmtId="167" fontId="46" fillId="0" borderId="18" xfId="168" applyNumberFormat="1" applyFont="1" applyFill="1" applyBorder="1" applyAlignment="1">
      <alignment horizontal="center" vertical="center" wrapText="1"/>
    </xf>
    <xf numFmtId="168" fontId="46" fillId="0" borderId="18" xfId="168" applyNumberFormat="1" applyFont="1" applyFill="1" applyBorder="1" applyAlignment="1">
      <alignment horizontal="center" vertical="center" wrapText="1"/>
    </xf>
    <xf numFmtId="0" fontId="46" fillId="0" borderId="18" xfId="168" applyFont="1" applyFill="1" applyBorder="1" applyAlignment="1">
      <alignment horizontal="left" vertical="center" wrapText="1"/>
    </xf>
    <xf numFmtId="44" fontId="46" fillId="0" borderId="18" xfId="138" applyFont="1" applyFill="1" applyBorder="1" applyAlignment="1">
      <alignment horizontal="center" vertical="center" wrapText="1"/>
    </xf>
    <xf numFmtId="44" fontId="46" fillId="43" borderId="18" xfId="138" applyFont="1" applyFill="1" applyBorder="1" applyAlignment="1">
      <alignment horizontal="center" vertical="center" wrapText="1"/>
    </xf>
    <xf numFmtId="0" fontId="46" fillId="0" borderId="18" xfId="168" applyNumberFormat="1" applyFont="1" applyFill="1" applyBorder="1" applyAlignment="1">
      <alignment horizontal="center" vertical="center" wrapText="1"/>
    </xf>
    <xf numFmtId="0" fontId="46" fillId="0" borderId="22" xfId="168" applyFont="1" applyFill="1" applyBorder="1" applyAlignment="1">
      <alignment horizontal="center" vertical="center" wrapText="1"/>
    </xf>
    <xf numFmtId="16" fontId="46" fillId="0" borderId="22" xfId="168" applyNumberFormat="1" applyFont="1" applyFill="1" applyBorder="1" applyAlignment="1">
      <alignment horizontal="center" vertical="center" wrapText="1"/>
    </xf>
    <xf numFmtId="167" fontId="46" fillId="0" borderId="22" xfId="168" applyNumberFormat="1" applyFont="1" applyFill="1" applyBorder="1" applyAlignment="1">
      <alignment horizontal="center" vertical="center" wrapText="1"/>
    </xf>
    <xf numFmtId="168" fontId="46" fillId="0" borderId="22" xfId="168" applyNumberFormat="1" applyFont="1" applyFill="1" applyBorder="1" applyAlignment="1">
      <alignment horizontal="center" vertical="center" wrapText="1"/>
    </xf>
    <xf numFmtId="0" fontId="46" fillId="0" borderId="22" xfId="168" applyFont="1" applyFill="1" applyBorder="1" applyAlignment="1">
      <alignment horizontal="left" vertical="center" wrapText="1"/>
    </xf>
    <xf numFmtId="0" fontId="46" fillId="0" borderId="22" xfId="168" applyNumberFormat="1" applyFont="1" applyFill="1" applyBorder="1" applyAlignment="1">
      <alignment horizontal="center" vertical="center" wrapText="1"/>
    </xf>
    <xf numFmtId="44" fontId="46" fillId="0" borderId="22" xfId="138" applyFont="1" applyFill="1" applyBorder="1" applyAlignment="1">
      <alignment horizontal="center" vertical="center" wrapText="1"/>
    </xf>
    <xf numFmtId="0" fontId="46" fillId="0" borderId="28" xfId="168" applyFont="1" applyFill="1" applyBorder="1" applyAlignment="1">
      <alignment horizontal="center" vertical="center" wrapText="1"/>
    </xf>
    <xf numFmtId="16" fontId="46" fillId="0" borderId="28" xfId="168" applyNumberFormat="1" applyFont="1" applyFill="1" applyBorder="1" applyAlignment="1">
      <alignment horizontal="center" vertical="center" wrapText="1"/>
    </xf>
    <xf numFmtId="167" fontId="46" fillId="0" borderId="28" xfId="168" applyNumberFormat="1" applyFont="1" applyFill="1" applyBorder="1" applyAlignment="1">
      <alignment horizontal="center" vertical="center" wrapText="1"/>
    </xf>
    <xf numFmtId="168" fontId="46" fillId="0" borderId="28" xfId="168" applyNumberFormat="1" applyFont="1" applyFill="1" applyBorder="1" applyAlignment="1">
      <alignment horizontal="center" vertical="center" wrapText="1"/>
    </xf>
    <xf numFmtId="0" fontId="46" fillId="0" borderId="28" xfId="168" applyFont="1" applyFill="1" applyBorder="1" applyAlignment="1">
      <alignment horizontal="left" vertical="center" wrapText="1"/>
    </xf>
    <xf numFmtId="0" fontId="46" fillId="0" borderId="28" xfId="168" applyNumberFormat="1" applyFont="1" applyFill="1" applyBorder="1" applyAlignment="1">
      <alignment horizontal="center" vertical="center" wrapText="1"/>
    </xf>
    <xf numFmtId="44" fontId="46" fillId="0" borderId="28" xfId="138" applyFont="1" applyFill="1" applyBorder="1" applyAlignment="1">
      <alignment horizontal="center" vertical="center" wrapText="1"/>
    </xf>
    <xf numFmtId="44" fontId="46" fillId="43" borderId="28" xfId="138" applyFont="1" applyFill="1" applyBorder="1" applyAlignment="1">
      <alignment horizontal="center" vertical="center" wrapText="1"/>
    </xf>
    <xf numFmtId="0" fontId="50" fillId="0" borderId="14" xfId="1" applyFont="1" applyFill="1" applyBorder="1"/>
    <xf numFmtId="0" fontId="50" fillId="0" borderId="14" xfId="1" applyFont="1" applyFill="1" applyBorder="1" applyAlignment="1">
      <alignment horizontal="left"/>
    </xf>
    <xf numFmtId="44" fontId="29" fillId="0" borderId="30" xfId="302" applyFont="1" applyFill="1" applyBorder="1" applyAlignment="1">
      <alignment horizontal="center" vertical="center" wrapText="1"/>
    </xf>
    <xf numFmtId="0" fontId="41" fillId="43" borderId="0" xfId="0" applyFont="1" applyFill="1" applyAlignment="1">
      <alignment horizontal="left" wrapText="1"/>
    </xf>
    <xf numFmtId="0" fontId="41" fillId="43" borderId="30" xfId="0" applyFont="1" applyFill="1" applyBorder="1" applyAlignment="1">
      <alignment horizontal="left" wrapText="1"/>
    </xf>
    <xf numFmtId="0" fontId="46" fillId="0" borderId="30" xfId="1" applyFont="1" applyFill="1" applyBorder="1" applyAlignment="1"/>
    <xf numFmtId="0" fontId="41" fillId="0" borderId="30" xfId="0" quotePrefix="1" applyFont="1" applyFill="1" applyBorder="1" applyAlignment="1">
      <alignment horizontal="center"/>
    </xf>
    <xf numFmtId="14" fontId="41" fillId="0" borderId="30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left" wrapText="1"/>
    </xf>
    <xf numFmtId="0" fontId="32" fillId="0" borderId="30" xfId="0" applyFont="1" applyFill="1" applyBorder="1"/>
    <xf numFmtId="0" fontId="32" fillId="0" borderId="30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"/>
    </xf>
    <xf numFmtId="44" fontId="32" fillId="0" borderId="30" xfId="302" applyFont="1" applyFill="1" applyBorder="1"/>
    <xf numFmtId="44" fontId="41" fillId="0" borderId="30" xfId="0" applyNumberFormat="1" applyFont="1" applyFill="1" applyBorder="1" applyAlignment="1">
      <alignment horizontal="right"/>
    </xf>
    <xf numFmtId="0" fontId="28" fillId="0" borderId="0" xfId="275" applyFont="1" applyFill="1" applyBorder="1" applyAlignment="1">
      <alignment horizontal="left" vertical="center" wrapText="1"/>
    </xf>
    <xf numFmtId="0" fontId="41" fillId="0" borderId="0" xfId="1" applyFont="1" applyFill="1" applyBorder="1" applyAlignment="1">
      <alignment horizontal="center" wrapText="1"/>
    </xf>
    <xf numFmtId="0" fontId="41" fillId="0" borderId="0" xfId="1" applyFont="1" applyFill="1" applyBorder="1" applyAlignment="1">
      <alignment horizontal="center"/>
    </xf>
    <xf numFmtId="0" fontId="41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 vertical="center" wrapText="1"/>
    </xf>
    <xf numFmtId="0" fontId="28" fillId="0" borderId="0" xfId="275" applyFont="1" applyBorder="1" applyAlignment="1">
      <alignment horizontal="left" vertical="center"/>
    </xf>
    <xf numFmtId="0" fontId="29" fillId="0" borderId="0" xfId="168" applyFont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center" wrapText="1"/>
    </xf>
    <xf numFmtId="0" fontId="28" fillId="0" borderId="0" xfId="275" applyFont="1" applyFill="1" applyBorder="1" applyAlignment="1">
      <alignment horizontal="left" vertical="center"/>
    </xf>
    <xf numFmtId="167" fontId="41" fillId="0" borderId="30" xfId="0" applyNumberFormat="1" applyFont="1" applyFill="1" applyBorder="1" applyAlignment="1">
      <alignment horizontal="center" vertical="center"/>
    </xf>
    <xf numFmtId="16" fontId="49" fillId="0" borderId="30" xfId="0" applyNumberFormat="1" applyFont="1" applyBorder="1" applyAlignment="1">
      <alignment horizontal="center" vertical="center"/>
    </xf>
    <xf numFmtId="0" fontId="41" fillId="0" borderId="30" xfId="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left" vertical="center"/>
    </xf>
    <xf numFmtId="44" fontId="49" fillId="0" borderId="30" xfId="302" applyFont="1" applyBorder="1" applyAlignment="1">
      <alignment vertical="center"/>
    </xf>
    <xf numFmtId="44" fontId="49" fillId="0" borderId="30" xfId="302" applyFont="1" applyFill="1" applyBorder="1" applyAlignment="1">
      <alignment vertical="center"/>
    </xf>
    <xf numFmtId="14" fontId="41" fillId="0" borderId="30" xfId="0" applyNumberFormat="1" applyFont="1" applyFill="1" applyBorder="1" applyAlignment="1">
      <alignment horizontal="left" vertical="center" wrapText="1"/>
    </xf>
    <xf numFmtId="14" fontId="41" fillId="0" borderId="30" xfId="0" applyNumberFormat="1" applyFont="1" applyFill="1" applyBorder="1" applyAlignment="1">
      <alignment horizontal="left" vertical="center"/>
    </xf>
    <xf numFmtId="44" fontId="41" fillId="0" borderId="29" xfId="302" applyNumberFormat="1" applyFont="1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49" fillId="0" borderId="30" xfId="0" applyFont="1" applyBorder="1" applyAlignment="1">
      <alignment horizontal="left" vertical="center" wrapText="1"/>
    </xf>
    <xf numFmtId="0" fontId="49" fillId="0" borderId="30" xfId="0" applyFont="1" applyBorder="1" applyAlignment="1">
      <alignment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30" xfId="0" applyFont="1" applyBorder="1"/>
    <xf numFmtId="0" fontId="49" fillId="0" borderId="30" xfId="0" applyFont="1" applyBorder="1" applyAlignment="1">
      <alignment horizontal="center"/>
    </xf>
    <xf numFmtId="44" fontId="49" fillId="0" borderId="30" xfId="302" applyFont="1" applyBorder="1"/>
    <xf numFmtId="0" fontId="51" fillId="0" borderId="0" xfId="0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44" fontId="51" fillId="0" borderId="0" xfId="302" applyFont="1"/>
    <xf numFmtId="12" fontId="41" fillId="0" borderId="30" xfId="303" applyNumberFormat="1" applyFont="1" applyFill="1" applyBorder="1" applyAlignment="1">
      <alignment vertical="center"/>
    </xf>
    <xf numFmtId="44" fontId="41" fillId="0" borderId="30" xfId="302" applyNumberFormat="1" applyFont="1" applyBorder="1" applyAlignment="1">
      <alignment vertical="center"/>
    </xf>
    <xf numFmtId="0" fontId="48" fillId="0" borderId="30" xfId="0" quotePrefix="1" applyFont="1" applyBorder="1" applyAlignment="1">
      <alignment horizontal="center"/>
    </xf>
    <xf numFmtId="0" fontId="50" fillId="0" borderId="30" xfId="1" applyFont="1" applyFill="1" applyBorder="1"/>
    <xf numFmtId="14" fontId="41" fillId="43" borderId="30" xfId="0" applyNumberFormat="1" applyFont="1" applyFill="1" applyBorder="1" applyAlignment="1">
      <alignment horizontal="center" vertical="center"/>
    </xf>
    <xf numFmtId="0" fontId="41" fillId="43" borderId="30" xfId="0" applyNumberFormat="1" applyFont="1" applyFill="1" applyBorder="1" applyAlignment="1">
      <alignment horizontal="center" vertical="center"/>
    </xf>
    <xf numFmtId="0" fontId="41" fillId="43" borderId="30" xfId="0" applyFont="1" applyFill="1" applyBorder="1" applyAlignment="1">
      <alignment horizontal="left" vertical="center"/>
    </xf>
    <xf numFmtId="0" fontId="41" fillId="43" borderId="30" xfId="0" applyFont="1" applyFill="1" applyBorder="1"/>
    <xf numFmtId="43" fontId="41" fillId="43" borderId="30" xfId="303" applyNumberFormat="1" applyFont="1" applyFill="1" applyBorder="1" applyAlignment="1">
      <alignment vertical="center"/>
    </xf>
    <xf numFmtId="44" fontId="41" fillId="43" borderId="30" xfId="302" applyNumberFormat="1" applyFont="1" applyFill="1" applyBorder="1" applyAlignment="1">
      <alignment vertical="center"/>
    </xf>
    <xf numFmtId="0" fontId="41" fillId="44" borderId="30" xfId="0" applyFont="1" applyFill="1" applyBorder="1" applyAlignment="1">
      <alignment horizontal="center" vertical="center"/>
    </xf>
    <xf numFmtId="14" fontId="41" fillId="44" borderId="30" xfId="0" applyNumberFormat="1" applyFont="1" applyFill="1" applyBorder="1" applyAlignment="1">
      <alignment horizontal="center" vertical="center"/>
    </xf>
    <xf numFmtId="0" fontId="41" fillId="44" borderId="30" xfId="0" applyNumberFormat="1" applyFont="1" applyFill="1" applyBorder="1" applyAlignment="1">
      <alignment horizontal="center" vertical="center"/>
    </xf>
    <xf numFmtId="0" fontId="41" fillId="44" borderId="30" xfId="0" applyFont="1" applyFill="1" applyBorder="1" applyAlignment="1">
      <alignment horizontal="left" vertical="center"/>
    </xf>
    <xf numFmtId="0" fontId="41" fillId="44" borderId="30" xfId="0" applyFont="1" applyFill="1" applyBorder="1" applyAlignment="1">
      <alignment horizontal="justify" vertical="center" wrapText="1"/>
    </xf>
    <xf numFmtId="43" fontId="41" fillId="44" borderId="30" xfId="303" applyNumberFormat="1" applyFont="1" applyFill="1" applyBorder="1" applyAlignment="1">
      <alignment vertical="center"/>
    </xf>
    <xf numFmtId="0" fontId="41" fillId="43" borderId="30" xfId="0" applyFont="1" applyFill="1" applyBorder="1" applyAlignment="1">
      <alignment horizontal="left" vertical="center" wrapText="1"/>
    </xf>
    <xf numFmtId="0" fontId="41" fillId="43" borderId="30" xfId="0" applyFont="1" applyFill="1" applyBorder="1" applyAlignment="1">
      <alignment horizontal="justify" vertical="center" wrapText="1"/>
    </xf>
    <xf numFmtId="14" fontId="41" fillId="44" borderId="30" xfId="0" applyNumberFormat="1" applyFont="1" applyFill="1" applyBorder="1" applyAlignment="1">
      <alignment horizontal="left" vertical="center"/>
    </xf>
    <xf numFmtId="14" fontId="41" fillId="43" borderId="30" xfId="0" applyNumberFormat="1" applyFont="1" applyFill="1" applyBorder="1" applyAlignment="1">
      <alignment horizontal="left" vertical="center"/>
    </xf>
    <xf numFmtId="0" fontId="41" fillId="44" borderId="30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50" fillId="0" borderId="30" xfId="1" applyFont="1" applyFill="1" applyBorder="1" applyAlignment="1">
      <alignment horizontal="left"/>
    </xf>
    <xf numFmtId="0" fontId="50" fillId="0" borderId="0" xfId="1" applyFont="1" applyFill="1"/>
    <xf numFmtId="44" fontId="50" fillId="0" borderId="0" xfId="1" applyNumberFormat="1" applyFont="1" applyFill="1"/>
    <xf numFmtId="44" fontId="50" fillId="0" borderId="0" xfId="302" applyFont="1" applyFill="1"/>
    <xf numFmtId="0" fontId="48" fillId="0" borderId="0" xfId="0" quotePrefix="1" applyFont="1" applyAlignment="1">
      <alignment horizontal="center"/>
    </xf>
    <xf numFmtId="44" fontId="41" fillId="43" borderId="32" xfId="302" applyNumberFormat="1" applyFont="1" applyFill="1" applyBorder="1" applyAlignment="1">
      <alignment vertical="center"/>
    </xf>
    <xf numFmtId="44" fontId="41" fillId="0" borderId="32" xfId="302" applyNumberFormat="1" applyFont="1" applyBorder="1" applyAlignment="1">
      <alignment vertical="center"/>
    </xf>
    <xf numFmtId="0" fontId="50" fillId="0" borderId="0" xfId="1" applyFont="1" applyFill="1" applyAlignment="1">
      <alignment vertical="center"/>
    </xf>
    <xf numFmtId="15" fontId="50" fillId="0" borderId="0" xfId="1" applyNumberFormat="1" applyFont="1" applyFill="1" applyBorder="1" applyAlignment="1"/>
    <xf numFmtId="0" fontId="50" fillId="0" borderId="0" xfId="1" applyFont="1" applyFill="1" applyBorder="1" applyAlignment="1"/>
    <xf numFmtId="0" fontId="41" fillId="0" borderId="30" xfId="0" applyFont="1" applyBorder="1" applyAlignment="1">
      <alignment horizontal="center" wrapText="1"/>
    </xf>
    <xf numFmtId="0" fontId="51" fillId="0" borderId="0" xfId="0" applyFont="1" applyFill="1"/>
  </cellXfs>
  <cellStyles count="304">
    <cellStyle name="20% - Énfasis1 2" xfId="3"/>
    <cellStyle name="20% - Énfasis1 3" xfId="2"/>
    <cellStyle name="20% - Énfasis2 2" xfId="5"/>
    <cellStyle name="20% - Énfasis2 3" xfId="4"/>
    <cellStyle name="20% - Énfasis3 2" xfId="7"/>
    <cellStyle name="20% - Énfasis3 3" xfId="6"/>
    <cellStyle name="20% - Énfasis4 2" xfId="9"/>
    <cellStyle name="20% - Énfasis4 3" xfId="8"/>
    <cellStyle name="20% - Énfasis5 2" xfId="11"/>
    <cellStyle name="20% - Énfasis5 3" xfId="10"/>
    <cellStyle name="20% - Énfasis6 2" xfId="13"/>
    <cellStyle name="20% - Énfasis6 3" xfId="12"/>
    <cellStyle name="40% - Énfasis1 2" xfId="15"/>
    <cellStyle name="40% - Énfasis1 3" xfId="14"/>
    <cellStyle name="40% - Énfasis2 2" xfId="17"/>
    <cellStyle name="40% - Énfasis2 3" xfId="16"/>
    <cellStyle name="40% - Énfasis3 2" xfId="19"/>
    <cellStyle name="40% - Énfasis3 3" xfId="18"/>
    <cellStyle name="40% - Énfasis4 2" xfId="21"/>
    <cellStyle name="40% - Énfasis4 3" xfId="20"/>
    <cellStyle name="40% - Énfasis5 2" xfId="23"/>
    <cellStyle name="40% - Énfasis5 3" xfId="22"/>
    <cellStyle name="40% - Énfasis6 2" xfId="25"/>
    <cellStyle name="40% - Énfasis6 3" xfId="24"/>
    <cellStyle name="60% - Énfasis1 2" xfId="27"/>
    <cellStyle name="60% - Énfasis1 3" xfId="26"/>
    <cellStyle name="60% - Énfasis2 2" xfId="29"/>
    <cellStyle name="60% - Énfasis2 3" xfId="28"/>
    <cellStyle name="60% - Énfasis3 2" xfId="31"/>
    <cellStyle name="60% - Énfasis3 3" xfId="30"/>
    <cellStyle name="60% - Énfasis4 2" xfId="33"/>
    <cellStyle name="60% - Énfasis4 3" xfId="32"/>
    <cellStyle name="60% - Énfasis5 2" xfId="35"/>
    <cellStyle name="60% - Énfasis5 3" xfId="34"/>
    <cellStyle name="60% - Énfasis6 2" xfId="37"/>
    <cellStyle name="60% - Énfasis6 3" xfId="36"/>
    <cellStyle name="Buena 2" xfId="39"/>
    <cellStyle name="Buena 3" xfId="40"/>
    <cellStyle name="Buena 4" xfId="38"/>
    <cellStyle name="Cálculo 2" xfId="42"/>
    <cellStyle name="Cálculo 3" xfId="43"/>
    <cellStyle name="Cálculo 4" xfId="41"/>
    <cellStyle name="Celda de comprobación 2" xfId="45"/>
    <cellStyle name="Celda de comprobación 3" xfId="46"/>
    <cellStyle name="Celda de comprobación 4" xfId="44"/>
    <cellStyle name="Celda vinculada 2" xfId="48"/>
    <cellStyle name="Celda vinculada 3" xfId="49"/>
    <cellStyle name="Celda vinculada 4" xfId="47"/>
    <cellStyle name="Encabezado 4 2" xfId="51"/>
    <cellStyle name="Encabezado 4 3" xfId="52"/>
    <cellStyle name="Encabezado 4 4" xfId="50"/>
    <cellStyle name="Énfasis 1" xfId="53"/>
    <cellStyle name="Énfasis 2" xfId="54"/>
    <cellStyle name="Énfasis 3" xfId="55"/>
    <cellStyle name="Énfasis1 - 20%" xfId="57"/>
    <cellStyle name="Énfasis1 - 40%" xfId="58"/>
    <cellStyle name="Énfasis1 - 60%" xfId="59"/>
    <cellStyle name="Énfasis1 2" xfId="60"/>
    <cellStyle name="Énfasis1 3" xfId="61"/>
    <cellStyle name="Énfasis1 4" xfId="62"/>
    <cellStyle name="Énfasis1 5" xfId="63"/>
    <cellStyle name="Énfasis1 6" xfId="56"/>
    <cellStyle name="Énfasis2 - 20%" xfId="65"/>
    <cellStyle name="Énfasis2 - 40%" xfId="66"/>
    <cellStyle name="Énfasis2 - 60%" xfId="67"/>
    <cellStyle name="Énfasis2 2" xfId="68"/>
    <cellStyle name="Énfasis2 3" xfId="69"/>
    <cellStyle name="Énfasis2 4" xfId="70"/>
    <cellStyle name="Énfasis2 5" xfId="71"/>
    <cellStyle name="Énfasis2 6" xfId="64"/>
    <cellStyle name="Énfasis3 - 20%" xfId="73"/>
    <cellStyle name="Énfasis3 - 40%" xfId="74"/>
    <cellStyle name="Énfasis3 - 60%" xfId="75"/>
    <cellStyle name="Énfasis3 2" xfId="76"/>
    <cellStyle name="Énfasis3 3" xfId="77"/>
    <cellStyle name="Énfasis3 4" xfId="78"/>
    <cellStyle name="Énfasis3 5" xfId="79"/>
    <cellStyle name="Énfasis3 6" xfId="72"/>
    <cellStyle name="Énfasis4 - 20%" xfId="81"/>
    <cellStyle name="Énfasis4 - 40%" xfId="82"/>
    <cellStyle name="Énfasis4 - 60%" xfId="83"/>
    <cellStyle name="Énfasis4 2" xfId="84"/>
    <cellStyle name="Énfasis4 3" xfId="85"/>
    <cellStyle name="Énfasis4 4" xfId="86"/>
    <cellStyle name="Énfasis4 5" xfId="87"/>
    <cellStyle name="Énfasis4 6" xfId="80"/>
    <cellStyle name="Énfasis5 - 20%" xfId="89"/>
    <cellStyle name="Énfasis5 - 40%" xfId="90"/>
    <cellStyle name="Énfasis5 - 60%" xfId="91"/>
    <cellStyle name="Énfasis5 2" xfId="92"/>
    <cellStyle name="Énfasis5 3" xfId="93"/>
    <cellStyle name="Énfasis5 4" xfId="94"/>
    <cellStyle name="Énfasis5 5" xfId="95"/>
    <cellStyle name="Énfasis5 6" xfId="88"/>
    <cellStyle name="Énfasis6 - 20%" xfId="97"/>
    <cellStyle name="Énfasis6 - 40%" xfId="98"/>
    <cellStyle name="Énfasis6 - 60%" xfId="99"/>
    <cellStyle name="Énfasis6 2" xfId="100"/>
    <cellStyle name="Énfasis6 3" xfId="101"/>
    <cellStyle name="Énfasis6 4" xfId="102"/>
    <cellStyle name="Énfasis6 5" xfId="103"/>
    <cellStyle name="Énfasis6 6" xfId="96"/>
    <cellStyle name="Entrada 2" xfId="105"/>
    <cellStyle name="Entrada 3" xfId="106"/>
    <cellStyle name="Entrada 4" xfId="104"/>
    <cellStyle name="Euro" xfId="107"/>
    <cellStyle name="Euro 10" xfId="108"/>
    <cellStyle name="Euro 11" xfId="109"/>
    <cellStyle name="Euro 12" xfId="110"/>
    <cellStyle name="Euro 13" xfId="111"/>
    <cellStyle name="Euro 14" xfId="112"/>
    <cellStyle name="Euro 15" xfId="113"/>
    <cellStyle name="Euro 16" xfId="114"/>
    <cellStyle name="Euro 17" xfId="115"/>
    <cellStyle name="Euro 18" xfId="116"/>
    <cellStyle name="Euro 19" xfId="117"/>
    <cellStyle name="Euro 2" xfId="118"/>
    <cellStyle name="Euro 20" xfId="119"/>
    <cellStyle name="Euro 21" xfId="120"/>
    <cellStyle name="Euro 22" xfId="121"/>
    <cellStyle name="Euro 23" xfId="122"/>
    <cellStyle name="Euro 24" xfId="123"/>
    <cellStyle name="Euro 25" xfId="124"/>
    <cellStyle name="Euro 26" xfId="125"/>
    <cellStyle name="Euro 3" xfId="126"/>
    <cellStyle name="Euro 4" xfId="127"/>
    <cellStyle name="Euro 5" xfId="128"/>
    <cellStyle name="Euro 6" xfId="129"/>
    <cellStyle name="Euro 7" xfId="130"/>
    <cellStyle name="Euro 8" xfId="131"/>
    <cellStyle name="Euro 9" xfId="132"/>
    <cellStyle name="Incorrecto 2" xfId="134"/>
    <cellStyle name="Incorrecto 3" xfId="135"/>
    <cellStyle name="Incorrecto 4" xfId="133"/>
    <cellStyle name="Millares" xfId="303" builtinId="3"/>
    <cellStyle name="Millares 5" xfId="136"/>
    <cellStyle name="Millares 5 2" xfId="137"/>
    <cellStyle name="Moneda" xfId="302" builtinId="4"/>
    <cellStyle name="Moneda 2" xfId="139"/>
    <cellStyle name="Moneda 2 10" xfId="140"/>
    <cellStyle name="Moneda 2 11" xfId="141"/>
    <cellStyle name="Moneda 2 12" xfId="142"/>
    <cellStyle name="Moneda 2 13" xfId="143"/>
    <cellStyle name="Moneda 2 14" xfId="144"/>
    <cellStyle name="Moneda 2 15" xfId="145"/>
    <cellStyle name="Moneda 2 16" xfId="146"/>
    <cellStyle name="Moneda 2 17" xfId="147"/>
    <cellStyle name="Moneda 2 18" xfId="148"/>
    <cellStyle name="Moneda 2 19" xfId="149"/>
    <cellStyle name="Moneda 2 2" xfId="150"/>
    <cellStyle name="Moneda 2 20" xfId="151"/>
    <cellStyle name="Moneda 2 21" xfId="152"/>
    <cellStyle name="Moneda 2 22" xfId="153"/>
    <cellStyle name="Moneda 2 23" xfId="154"/>
    <cellStyle name="Moneda 2 24" xfId="155"/>
    <cellStyle name="Moneda 2 25" xfId="156"/>
    <cellStyle name="Moneda 2 26" xfId="157"/>
    <cellStyle name="Moneda 2 3" xfId="158"/>
    <cellStyle name="Moneda 2 4" xfId="159"/>
    <cellStyle name="Moneda 2 5" xfId="160"/>
    <cellStyle name="Moneda 2 6" xfId="161"/>
    <cellStyle name="Moneda 2 7" xfId="162"/>
    <cellStyle name="Moneda 2 8" xfId="163"/>
    <cellStyle name="Moneda 2 9" xfId="164"/>
    <cellStyle name="Moneda 3" xfId="138"/>
    <cellStyle name="Neutral 2" xfId="166"/>
    <cellStyle name="Neutral 3" xfId="167"/>
    <cellStyle name="Neutral 4" xfId="165"/>
    <cellStyle name="Normal" xfId="0" builtinId="0"/>
    <cellStyle name="Normal 2" xfId="168"/>
    <cellStyle name="Normal 2 10" xfId="169"/>
    <cellStyle name="Normal 2 11" xfId="170"/>
    <cellStyle name="Normal 2 12" xfId="171"/>
    <cellStyle name="Normal 2 13" xfId="172"/>
    <cellStyle name="Normal 2 14" xfId="173"/>
    <cellStyle name="Normal 2 15" xfId="174"/>
    <cellStyle name="Normal 2 16" xfId="175"/>
    <cellStyle name="Normal 2 17" xfId="176"/>
    <cellStyle name="Normal 2 18" xfId="177"/>
    <cellStyle name="Normal 2 19" xfId="178"/>
    <cellStyle name="Normal 2 2" xfId="179"/>
    <cellStyle name="Normal 2 2 10" xfId="180"/>
    <cellStyle name="Normal 2 2 11" xfId="181"/>
    <cellStyle name="Normal 2 2 12" xfId="182"/>
    <cellStyle name="Normal 2 2 13" xfId="183"/>
    <cellStyle name="Normal 2 2 14" xfId="184"/>
    <cellStyle name="Normal 2 2 15" xfId="185"/>
    <cellStyle name="Normal 2 2 16" xfId="186"/>
    <cellStyle name="Normal 2 2 17" xfId="187"/>
    <cellStyle name="Normal 2 2 18" xfId="188"/>
    <cellStyle name="Normal 2 2 19" xfId="189"/>
    <cellStyle name="Normal 2 2 2" xfId="190"/>
    <cellStyle name="Normal 2 2 20" xfId="191"/>
    <cellStyle name="Normal 2 2 21" xfId="192"/>
    <cellStyle name="Normal 2 2 22" xfId="193"/>
    <cellStyle name="Normal 2 2 23" xfId="194"/>
    <cellStyle name="Normal 2 2 24" xfId="195"/>
    <cellStyle name="Normal 2 2 25" xfId="196"/>
    <cellStyle name="Normal 2 2 26" xfId="197"/>
    <cellStyle name="Normal 2 2 27" xfId="198"/>
    <cellStyle name="Normal 2 2 3" xfId="199"/>
    <cellStyle name="Normal 2 2 4" xfId="200"/>
    <cellStyle name="Normal 2 2 5" xfId="201"/>
    <cellStyle name="Normal 2 2 6" xfId="202"/>
    <cellStyle name="Normal 2 2 7" xfId="203"/>
    <cellStyle name="Normal 2 2 8" xfId="204"/>
    <cellStyle name="Normal 2 2 9" xfId="205"/>
    <cellStyle name="Normal 2 20" xfId="206"/>
    <cellStyle name="Normal 2 21" xfId="207"/>
    <cellStyle name="Normal 2 22" xfId="208"/>
    <cellStyle name="Normal 2 23" xfId="209"/>
    <cellStyle name="Normal 2 24" xfId="210"/>
    <cellStyle name="Normal 2 25" xfId="211"/>
    <cellStyle name="Normal 2 26" xfId="212"/>
    <cellStyle name="Normal 2 27" xfId="213"/>
    <cellStyle name="Normal 2 28" xfId="214"/>
    <cellStyle name="Normal 2 3" xfId="215"/>
    <cellStyle name="Normal 2 3 10" xfId="216"/>
    <cellStyle name="Normal 2 3 11" xfId="217"/>
    <cellStyle name="Normal 2 3 12" xfId="218"/>
    <cellStyle name="Normal 2 3 13" xfId="219"/>
    <cellStyle name="Normal 2 3 14" xfId="220"/>
    <cellStyle name="Normal 2 3 15" xfId="221"/>
    <cellStyle name="Normal 2 3 16" xfId="222"/>
    <cellStyle name="Normal 2 3 17" xfId="223"/>
    <cellStyle name="Normal 2 3 18" xfId="224"/>
    <cellStyle name="Normal 2 3 19" xfId="225"/>
    <cellStyle name="Normal 2 3 2" xfId="226"/>
    <cellStyle name="Normal 2 3 20" xfId="227"/>
    <cellStyle name="Normal 2 3 21" xfId="228"/>
    <cellStyle name="Normal 2 3 22" xfId="229"/>
    <cellStyle name="Normal 2 3 23" xfId="230"/>
    <cellStyle name="Normal 2 3 24" xfId="231"/>
    <cellStyle name="Normal 2 3 25" xfId="232"/>
    <cellStyle name="Normal 2 3 26" xfId="233"/>
    <cellStyle name="Normal 2 3 3" xfId="234"/>
    <cellStyle name="Normal 2 3 4" xfId="235"/>
    <cellStyle name="Normal 2 3 5" xfId="236"/>
    <cellStyle name="Normal 2 3 6" xfId="237"/>
    <cellStyle name="Normal 2 3 7" xfId="238"/>
    <cellStyle name="Normal 2 3 8" xfId="239"/>
    <cellStyle name="Normal 2 3 9" xfId="240"/>
    <cellStyle name="Normal 2 4" xfId="241"/>
    <cellStyle name="Normal 2 5" xfId="242"/>
    <cellStyle name="Normal 2 6" xfId="243"/>
    <cellStyle name="Normal 2 7" xfId="244"/>
    <cellStyle name="Normal 2 8" xfId="245"/>
    <cellStyle name="Normal 2 9" xfId="246"/>
    <cellStyle name="Normal 3" xfId="247"/>
    <cellStyle name="Normal 3 10" xfId="248"/>
    <cellStyle name="Normal 3 11" xfId="249"/>
    <cellStyle name="Normal 3 12" xfId="250"/>
    <cellStyle name="Normal 3 13" xfId="251"/>
    <cellStyle name="Normal 3 14" xfId="252"/>
    <cellStyle name="Normal 3 15" xfId="253"/>
    <cellStyle name="Normal 3 16" xfId="254"/>
    <cellStyle name="Normal 3 17" xfId="255"/>
    <cellStyle name="Normal 3 18" xfId="256"/>
    <cellStyle name="Normal 3 19" xfId="257"/>
    <cellStyle name="Normal 3 2" xfId="258"/>
    <cellStyle name="Normal 3 20" xfId="259"/>
    <cellStyle name="Normal 3 21" xfId="260"/>
    <cellStyle name="Normal 3 22" xfId="261"/>
    <cellStyle name="Normal 3 23" xfId="262"/>
    <cellStyle name="Normal 3 24" xfId="263"/>
    <cellStyle name="Normal 3 25" xfId="264"/>
    <cellStyle name="Normal 3 26" xfId="265"/>
    <cellStyle name="Normal 3 3" xfId="266"/>
    <cellStyle name="Normal 3 4" xfId="267"/>
    <cellStyle name="Normal 3 5" xfId="268"/>
    <cellStyle name="Normal 3 6" xfId="269"/>
    <cellStyle name="Normal 3 7" xfId="270"/>
    <cellStyle name="Normal 3 8" xfId="271"/>
    <cellStyle name="Normal 3 9" xfId="272"/>
    <cellStyle name="Normal 4" xfId="273"/>
    <cellStyle name="Normal 5" xfId="274"/>
    <cellStyle name="Normal 6" xfId="1"/>
    <cellStyle name="Normal_Hoja1" xfId="275"/>
    <cellStyle name="Notas 2" xfId="277"/>
    <cellStyle name="Notas 3" xfId="278"/>
    <cellStyle name="Notas 4" xfId="276"/>
    <cellStyle name="Porcentual 2" xfId="279"/>
    <cellStyle name="Salida 2" xfId="281"/>
    <cellStyle name="Salida 3" xfId="282"/>
    <cellStyle name="Salida 4" xfId="280"/>
    <cellStyle name="Texto de advertencia 2" xfId="284"/>
    <cellStyle name="Texto de advertencia 3" xfId="285"/>
    <cellStyle name="Texto de advertencia 4" xfId="283"/>
    <cellStyle name="Texto explicativo 2" xfId="287"/>
    <cellStyle name="Texto explicativo 3" xfId="286"/>
    <cellStyle name="Título 1 2" xfId="289"/>
    <cellStyle name="Título 1 3" xfId="290"/>
    <cellStyle name="Título 2 2" xfId="292"/>
    <cellStyle name="Título 2 3" xfId="293"/>
    <cellStyle name="Título 2 4" xfId="291"/>
    <cellStyle name="Título 3 2" xfId="295"/>
    <cellStyle name="Título 3 3" xfId="296"/>
    <cellStyle name="Título 3 4" xfId="294"/>
    <cellStyle name="Título 4" xfId="297"/>
    <cellStyle name="Título 5" xfId="288"/>
    <cellStyle name="Título de hoja" xfId="298"/>
    <cellStyle name="Total 2" xfId="300"/>
    <cellStyle name="Total 3" xfId="301"/>
    <cellStyle name="Total 4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381000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058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0</xdr:row>
      <xdr:rowOff>0</xdr:rowOff>
    </xdr:from>
    <xdr:to>
      <xdr:col>13</xdr:col>
      <xdr:colOff>723900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586740" y="0"/>
          <a:ext cx="1180528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676275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4396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13</xdr:col>
      <xdr:colOff>476250</xdr:colOff>
      <xdr:row>5</xdr:row>
      <xdr:rowOff>179070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38100" y="19050"/>
          <a:ext cx="11001375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466724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1991974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186690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18491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1" y="0"/>
          <a:ext cx="11477624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708660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1" y="0"/>
          <a:ext cx="11668124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428624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325349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13</xdr:col>
      <xdr:colOff>876300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38100" y="0"/>
          <a:ext cx="12077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276224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810577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1400175</xdr:colOff>
      <xdr:row>5</xdr:row>
      <xdr:rowOff>123825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830389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676275</xdr:colOff>
      <xdr:row>5</xdr:row>
      <xdr:rowOff>83820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0020300" cy="98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485775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12871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</xdr:colOff>
      <xdr:row>0</xdr:row>
      <xdr:rowOff>0</xdr:rowOff>
    </xdr:from>
    <xdr:to>
      <xdr:col>13</xdr:col>
      <xdr:colOff>76200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148590" y="0"/>
          <a:ext cx="1173861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577215</xdr:colOff>
      <xdr:row>0</xdr:row>
      <xdr:rowOff>9525</xdr:rowOff>
    </xdr:from>
    <xdr:to>
      <xdr:col>13</xdr:col>
      <xdr:colOff>57150</xdr:colOff>
      <xdr:row>5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577215" y="9525"/>
          <a:ext cx="1139571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609600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420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381000</xdr:colOff>
      <xdr:row>5</xdr:row>
      <xdr:rowOff>123825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1934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320039</xdr:colOff>
      <xdr:row>0</xdr:row>
      <xdr:rowOff>0</xdr:rowOff>
    </xdr:from>
    <xdr:to>
      <xdr:col>13</xdr:col>
      <xdr:colOff>266699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320039" y="0"/>
          <a:ext cx="1199578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13</xdr:col>
      <xdr:colOff>266701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171451" y="0"/>
          <a:ext cx="119062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542925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353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586739</xdr:colOff>
      <xdr:row>0</xdr:row>
      <xdr:rowOff>0</xdr:rowOff>
    </xdr:from>
    <xdr:to>
      <xdr:col>13</xdr:col>
      <xdr:colOff>342899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586739" y="0"/>
          <a:ext cx="1178623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0</xdr:row>
      <xdr:rowOff>0</xdr:rowOff>
    </xdr:from>
    <xdr:to>
      <xdr:col>13</xdr:col>
      <xdr:colOff>356236</xdr:colOff>
      <xdr:row>5</xdr:row>
      <xdr:rowOff>114300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586740" y="0"/>
          <a:ext cx="1186243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339089</xdr:colOff>
      <xdr:row>0</xdr:row>
      <xdr:rowOff>0</xdr:rowOff>
    </xdr:from>
    <xdr:to>
      <xdr:col>13</xdr:col>
      <xdr:colOff>771524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339089" y="0"/>
          <a:ext cx="1224343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0</xdr:rowOff>
    </xdr:from>
    <xdr:to>
      <xdr:col>13</xdr:col>
      <xdr:colOff>923925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548640" y="0"/>
          <a:ext cx="1248156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87630</xdr:colOff>
      <xdr:row>5</xdr:row>
      <xdr:rowOff>131445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058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13</xdr:col>
      <xdr:colOff>409575</xdr:colOff>
      <xdr:row>6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47625"/>
          <a:ext cx="126682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529590</xdr:colOff>
      <xdr:row>0</xdr:row>
      <xdr:rowOff>0</xdr:rowOff>
    </xdr:from>
    <xdr:to>
      <xdr:col>13</xdr:col>
      <xdr:colOff>209550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529590" y="0"/>
          <a:ext cx="1193863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110489</xdr:colOff>
      <xdr:row>0</xdr:row>
      <xdr:rowOff>0</xdr:rowOff>
    </xdr:from>
    <xdr:to>
      <xdr:col>13</xdr:col>
      <xdr:colOff>447674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110489" y="0"/>
          <a:ext cx="1233868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485774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510134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645795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097089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600075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51775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676275</xdr:colOff>
      <xdr:row>5</xdr:row>
      <xdr:rowOff>131445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395835" cy="1045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586739</xdr:colOff>
      <xdr:row>0</xdr:row>
      <xdr:rowOff>0</xdr:rowOff>
    </xdr:from>
    <xdr:to>
      <xdr:col>13</xdr:col>
      <xdr:colOff>299084</xdr:colOff>
      <xdr:row>5</xdr:row>
      <xdr:rowOff>114300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586739" y="0"/>
          <a:ext cx="1199578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3163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735330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8982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297180</xdr:colOff>
      <xdr:row>5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006602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704849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149667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800099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279207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565785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26323" r="1414" b="55737"/>
        <a:stretch>
          <a:fillRect/>
        </a:stretch>
      </xdr:blipFill>
      <xdr:spPr bwMode="auto">
        <a:xfrm>
          <a:off x="0" y="0"/>
          <a:ext cx="106680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85"/>
  <sheetViews>
    <sheetView view="pageBreakPreview" topLeftCell="A73" zoomScaleNormal="100" zoomScaleSheetLayoutView="100" workbookViewId="0">
      <selection activeCell="F20" sqref="F20"/>
    </sheetView>
  </sheetViews>
  <sheetFormatPr baseColWidth="10" defaultColWidth="11.44140625" defaultRowHeight="14.4" x14ac:dyDescent="0.3"/>
  <cols>
    <col min="1" max="1" width="11.44140625" style="5"/>
    <col min="2" max="2" width="15" style="5" customWidth="1"/>
    <col min="3" max="3" width="11.33203125" style="5" customWidth="1"/>
    <col min="4" max="5" width="11.44140625" style="5"/>
    <col min="6" max="6" width="14.6640625" style="5" customWidth="1"/>
    <col min="7" max="7" width="23.33203125" style="5" customWidth="1"/>
    <col min="8" max="8" width="25.109375" style="5" customWidth="1"/>
    <col min="9" max="9" width="9.33203125" style="5" customWidth="1"/>
    <col min="10" max="10" width="9.44140625" style="5" customWidth="1"/>
    <col min="11" max="13" width="12" style="5" customWidth="1"/>
    <col min="14" max="14" width="14" style="5" bestFit="1" customWidth="1"/>
    <col min="15" max="16384" width="11.44140625" style="6"/>
  </cols>
  <sheetData>
    <row r="1" spans="1:14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4" ht="12" x14ac:dyDescent="0.25">
      <c r="A7" s="222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ht="12" x14ac:dyDescent="0.25">
      <c r="A8" s="10" t="s">
        <v>1</v>
      </c>
      <c r="B8" s="8" t="s">
        <v>36</v>
      </c>
      <c r="C8" s="8" t="s">
        <v>2</v>
      </c>
      <c r="D8" s="8" t="s">
        <v>37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ht="12" x14ac:dyDescent="0.25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4" ht="12" x14ac:dyDescent="0.25">
      <c r="A10" s="585" t="s">
        <v>5</v>
      </c>
      <c r="B10" s="585"/>
      <c r="C10" s="585"/>
      <c r="D10" s="222" t="s">
        <v>6</v>
      </c>
      <c r="E10" s="8" t="s">
        <v>35</v>
      </c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</row>
    <row r="11" spans="1:14" ht="12" x14ac:dyDescent="0.25">
      <c r="A11" s="585"/>
      <c r="B11" s="585"/>
      <c r="C11" s="585"/>
      <c r="D11" s="222" t="s">
        <v>8</v>
      </c>
      <c r="E11" s="8"/>
      <c r="F11" s="8"/>
      <c r="G11" s="236"/>
      <c r="H11" s="585" t="s">
        <v>9</v>
      </c>
      <c r="I11" s="585"/>
      <c r="J11" s="8"/>
      <c r="K11" s="8"/>
      <c r="L11" s="8"/>
      <c r="M11" s="8"/>
      <c r="N11" s="8"/>
    </row>
    <row r="12" spans="1:14" ht="12" x14ac:dyDescent="0.25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</row>
    <row r="13" spans="1:14" ht="12" x14ac:dyDescent="0.25">
      <c r="A13" s="11" t="s">
        <v>44</v>
      </c>
      <c r="B13" s="11"/>
      <c r="C13" s="11"/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</row>
    <row r="14" spans="1:14" ht="12" x14ac:dyDescent="0.25">
      <c r="A14" s="11" t="s">
        <v>33</v>
      </c>
      <c r="B14" s="11" t="s">
        <v>45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</row>
    <row r="15" spans="1:14" ht="12" x14ac:dyDescent="0.25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</row>
    <row r="16" spans="1:14" ht="20.399999999999999" x14ac:dyDescent="0.25">
      <c r="A16" s="295" t="s">
        <v>10</v>
      </c>
      <c r="B16" s="295" t="s">
        <v>11</v>
      </c>
      <c r="C16" s="295" t="s">
        <v>12</v>
      </c>
      <c r="D16" s="341" t="s">
        <v>13</v>
      </c>
      <c r="E16" s="342" t="s">
        <v>14</v>
      </c>
      <c r="F16" s="342" t="s">
        <v>15</v>
      </c>
      <c r="G16" s="295" t="s">
        <v>16</v>
      </c>
      <c r="H16" s="295" t="s">
        <v>17</v>
      </c>
      <c r="I16" s="295" t="s">
        <v>18</v>
      </c>
      <c r="J16" s="296" t="s">
        <v>19</v>
      </c>
      <c r="K16" s="297" t="s">
        <v>20</v>
      </c>
      <c r="L16" s="297" t="s">
        <v>21</v>
      </c>
      <c r="M16" s="297" t="s">
        <v>22</v>
      </c>
      <c r="N16" s="297" t="s">
        <v>23</v>
      </c>
    </row>
    <row r="17" spans="1:15" ht="21" x14ac:dyDescent="0.25">
      <c r="A17" s="327" t="s">
        <v>379</v>
      </c>
      <c r="B17" s="328" t="s">
        <v>380</v>
      </c>
      <c r="C17" s="329">
        <v>42376</v>
      </c>
      <c r="D17" s="303"/>
      <c r="E17" s="304"/>
      <c r="F17" s="330" t="s">
        <v>1122</v>
      </c>
      <c r="G17" s="343" t="s">
        <v>1018</v>
      </c>
      <c r="H17" s="344" t="s">
        <v>1267</v>
      </c>
      <c r="I17" s="306"/>
      <c r="J17" s="307"/>
      <c r="K17" s="308"/>
      <c r="L17" s="308"/>
      <c r="M17" s="308"/>
      <c r="N17" s="308">
        <v>33030</v>
      </c>
    </row>
    <row r="18" spans="1:15" ht="21" x14ac:dyDescent="0.25">
      <c r="A18" s="327" t="s">
        <v>381</v>
      </c>
      <c r="B18" s="328" t="s">
        <v>382</v>
      </c>
      <c r="C18" s="329">
        <v>42383</v>
      </c>
      <c r="D18" s="303"/>
      <c r="E18" s="304"/>
      <c r="F18" s="330" t="s">
        <v>1122</v>
      </c>
      <c r="G18" s="343" t="s">
        <v>1018</v>
      </c>
      <c r="H18" s="344" t="s">
        <v>1268</v>
      </c>
      <c r="I18" s="306"/>
      <c r="J18" s="307"/>
      <c r="K18" s="308"/>
      <c r="L18" s="308"/>
      <c r="M18" s="308"/>
      <c r="N18" s="345">
        <v>33750</v>
      </c>
    </row>
    <row r="19" spans="1:15" ht="21" x14ac:dyDescent="0.25">
      <c r="A19" s="327" t="s">
        <v>383</v>
      </c>
      <c r="B19" s="328" t="s">
        <v>384</v>
      </c>
      <c r="C19" s="329">
        <v>42390</v>
      </c>
      <c r="D19" s="303"/>
      <c r="E19" s="304"/>
      <c r="F19" s="330" t="s">
        <v>1122</v>
      </c>
      <c r="G19" s="343" t="s">
        <v>1018</v>
      </c>
      <c r="H19" s="344" t="s">
        <v>1269</v>
      </c>
      <c r="I19" s="306"/>
      <c r="J19" s="307"/>
      <c r="K19" s="308"/>
      <c r="L19" s="308"/>
      <c r="M19" s="308"/>
      <c r="N19" s="345">
        <v>37450</v>
      </c>
    </row>
    <row r="20" spans="1:15" ht="21" x14ac:dyDescent="0.25">
      <c r="A20" s="327" t="s">
        <v>385</v>
      </c>
      <c r="B20" s="328" t="s">
        <v>386</v>
      </c>
      <c r="C20" s="329">
        <v>42403</v>
      </c>
      <c r="D20" s="303"/>
      <c r="E20" s="304"/>
      <c r="F20" s="330" t="s">
        <v>1122</v>
      </c>
      <c r="G20" s="343" t="s">
        <v>1018</v>
      </c>
      <c r="H20" s="344" t="s">
        <v>1270</v>
      </c>
      <c r="I20" s="306"/>
      <c r="J20" s="307"/>
      <c r="K20" s="308"/>
      <c r="L20" s="308"/>
      <c r="M20" s="308"/>
      <c r="N20" s="345">
        <v>30750</v>
      </c>
    </row>
    <row r="21" spans="1:15" ht="21" x14ac:dyDescent="0.25">
      <c r="A21" s="327" t="s">
        <v>387</v>
      </c>
      <c r="B21" s="328" t="s">
        <v>388</v>
      </c>
      <c r="C21" s="329">
        <v>42410</v>
      </c>
      <c r="D21" s="303"/>
      <c r="E21" s="304"/>
      <c r="F21" s="330" t="s">
        <v>1122</v>
      </c>
      <c r="G21" s="343" t="s">
        <v>1018</v>
      </c>
      <c r="H21" s="344" t="s">
        <v>1271</v>
      </c>
      <c r="I21" s="306"/>
      <c r="J21" s="307"/>
      <c r="K21" s="308"/>
      <c r="L21" s="308"/>
      <c r="M21" s="308"/>
      <c r="N21" s="345">
        <v>38350</v>
      </c>
    </row>
    <row r="22" spans="1:15" ht="21" x14ac:dyDescent="0.25">
      <c r="A22" s="327" t="s">
        <v>389</v>
      </c>
      <c r="B22" s="328" t="s">
        <v>390</v>
      </c>
      <c r="C22" s="329">
        <v>42412</v>
      </c>
      <c r="D22" s="303"/>
      <c r="E22" s="304"/>
      <c r="F22" s="330" t="s">
        <v>1122</v>
      </c>
      <c r="G22" s="343" t="s">
        <v>1018</v>
      </c>
      <c r="H22" s="344" t="s">
        <v>1272</v>
      </c>
      <c r="I22" s="306"/>
      <c r="J22" s="307"/>
      <c r="K22" s="308"/>
      <c r="L22" s="308"/>
      <c r="M22" s="308"/>
      <c r="N22" s="345">
        <v>39850</v>
      </c>
    </row>
    <row r="23" spans="1:15" ht="21" x14ac:dyDescent="0.25">
      <c r="A23" s="327" t="s">
        <v>391</v>
      </c>
      <c r="B23" s="328" t="s">
        <v>392</v>
      </c>
      <c r="C23" s="329">
        <v>42423</v>
      </c>
      <c r="D23" s="303"/>
      <c r="E23" s="304"/>
      <c r="F23" s="330" t="s">
        <v>1122</v>
      </c>
      <c r="G23" s="343" t="s">
        <v>1018</v>
      </c>
      <c r="H23" s="344" t="s">
        <v>1273</v>
      </c>
      <c r="I23" s="306"/>
      <c r="J23" s="307"/>
      <c r="K23" s="308"/>
      <c r="L23" s="308"/>
      <c r="M23" s="308"/>
      <c r="N23" s="345">
        <v>41350</v>
      </c>
    </row>
    <row r="24" spans="1:15" ht="21" x14ac:dyDescent="0.25">
      <c r="A24" s="327" t="s">
        <v>393</v>
      </c>
      <c r="B24" s="328" t="s">
        <v>394</v>
      </c>
      <c r="C24" s="329">
        <v>42430</v>
      </c>
      <c r="D24" s="303"/>
      <c r="E24" s="304"/>
      <c r="F24" s="330" t="s">
        <v>1122</v>
      </c>
      <c r="G24" s="343" t="s">
        <v>1018</v>
      </c>
      <c r="H24" s="344" t="s">
        <v>1274</v>
      </c>
      <c r="I24" s="306"/>
      <c r="J24" s="307"/>
      <c r="K24" s="308"/>
      <c r="L24" s="308"/>
      <c r="M24" s="308"/>
      <c r="N24" s="345">
        <v>38200</v>
      </c>
    </row>
    <row r="25" spans="1:15" ht="21" x14ac:dyDescent="0.25">
      <c r="A25" s="327" t="s">
        <v>395</v>
      </c>
      <c r="B25" s="328" t="s">
        <v>396</v>
      </c>
      <c r="C25" s="329">
        <v>42437</v>
      </c>
      <c r="D25" s="303"/>
      <c r="E25" s="304"/>
      <c r="F25" s="330" t="s">
        <v>1122</v>
      </c>
      <c r="G25" s="343" t="s">
        <v>1018</v>
      </c>
      <c r="H25" s="344" t="s">
        <v>1275</v>
      </c>
      <c r="I25" s="306"/>
      <c r="J25" s="307"/>
      <c r="K25" s="308"/>
      <c r="L25" s="308"/>
      <c r="M25" s="308"/>
      <c r="N25" s="345">
        <v>38450</v>
      </c>
    </row>
    <row r="26" spans="1:15" ht="12" x14ac:dyDescent="0.25">
      <c r="A26" s="327" t="s">
        <v>1167</v>
      </c>
      <c r="B26" s="328" t="s">
        <v>370</v>
      </c>
      <c r="C26" s="329">
        <v>42402</v>
      </c>
      <c r="D26" s="313">
        <v>453</v>
      </c>
      <c r="E26" s="314">
        <v>42387</v>
      </c>
      <c r="F26" s="337" t="s">
        <v>1140</v>
      </c>
      <c r="G26" s="338" t="s">
        <v>55</v>
      </c>
      <c r="H26" s="338" t="s">
        <v>1276</v>
      </c>
      <c r="I26" s="338" t="s">
        <v>1235</v>
      </c>
      <c r="J26" s="339">
        <v>2</v>
      </c>
      <c r="K26" s="310">
        <v>1300</v>
      </c>
      <c r="L26" s="310">
        <f t="shared" ref="L26:L58" si="0">+J26*K26</f>
        <v>2600</v>
      </c>
      <c r="M26" s="310">
        <f t="shared" ref="M26:M58" si="1">+L26*0.16</f>
        <v>416</v>
      </c>
      <c r="N26" s="310">
        <f t="shared" ref="N26:N58" si="2">+L26+M26</f>
        <v>3016</v>
      </c>
    </row>
    <row r="27" spans="1:15" ht="12" x14ac:dyDescent="0.25">
      <c r="A27" s="327" t="s">
        <v>1172</v>
      </c>
      <c r="B27" s="328" t="s">
        <v>371</v>
      </c>
      <c r="C27" s="329">
        <v>42403</v>
      </c>
      <c r="D27" s="313" t="s">
        <v>90</v>
      </c>
      <c r="E27" s="314">
        <v>42396</v>
      </c>
      <c r="F27" s="337" t="s">
        <v>1140</v>
      </c>
      <c r="G27" s="338" t="s">
        <v>60</v>
      </c>
      <c r="H27" s="338" t="s">
        <v>1276</v>
      </c>
      <c r="I27" s="338" t="s">
        <v>1235</v>
      </c>
      <c r="J27" s="339">
        <v>1</v>
      </c>
      <c r="K27" s="310">
        <v>1400</v>
      </c>
      <c r="L27" s="310">
        <f t="shared" si="0"/>
        <v>1400</v>
      </c>
      <c r="M27" s="310">
        <f t="shared" si="1"/>
        <v>224</v>
      </c>
      <c r="N27" s="310">
        <f t="shared" si="2"/>
        <v>1624</v>
      </c>
    </row>
    <row r="28" spans="1:15" ht="12" x14ac:dyDescent="0.25">
      <c r="A28" s="327" t="s">
        <v>377</v>
      </c>
      <c r="B28" s="328" t="s">
        <v>378</v>
      </c>
      <c r="C28" s="329">
        <v>42402</v>
      </c>
      <c r="D28" s="313">
        <v>245</v>
      </c>
      <c r="E28" s="314">
        <v>42394</v>
      </c>
      <c r="F28" s="337" t="s">
        <v>1111</v>
      </c>
      <c r="G28" s="338" t="s">
        <v>1277</v>
      </c>
      <c r="H28" s="338" t="s">
        <v>1278</v>
      </c>
      <c r="I28" s="338" t="s">
        <v>107</v>
      </c>
      <c r="J28" s="339">
        <v>3</v>
      </c>
      <c r="K28" s="310">
        <v>1810.36</v>
      </c>
      <c r="L28" s="310">
        <f t="shared" si="0"/>
        <v>5431.08</v>
      </c>
      <c r="M28" s="310">
        <f t="shared" si="1"/>
        <v>868.97280000000001</v>
      </c>
      <c r="N28" s="310">
        <f t="shared" si="2"/>
        <v>6300.0527999999995</v>
      </c>
    </row>
    <row r="29" spans="1:15" ht="12" x14ac:dyDescent="0.25">
      <c r="A29" s="327" t="s">
        <v>1113</v>
      </c>
      <c r="B29" s="328" t="s">
        <v>368</v>
      </c>
      <c r="C29" s="329">
        <v>42383</v>
      </c>
      <c r="D29" s="313">
        <v>362</v>
      </c>
      <c r="E29" s="314">
        <v>42380</v>
      </c>
      <c r="F29" s="337" t="s">
        <v>1100</v>
      </c>
      <c r="G29" s="338" t="s">
        <v>1279</v>
      </c>
      <c r="H29" s="338" t="s">
        <v>1280</v>
      </c>
      <c r="I29" s="338" t="s">
        <v>96</v>
      </c>
      <c r="J29" s="339">
        <v>19</v>
      </c>
      <c r="K29" s="310">
        <v>284.27999999999997</v>
      </c>
      <c r="L29" s="310">
        <f t="shared" si="0"/>
        <v>5401.32</v>
      </c>
      <c r="M29" s="310">
        <f t="shared" si="1"/>
        <v>864.21119999999996</v>
      </c>
      <c r="N29" s="311">
        <f t="shared" si="2"/>
        <v>6265.5311999999994</v>
      </c>
    </row>
    <row r="30" spans="1:15" ht="12" x14ac:dyDescent="0.25">
      <c r="A30" s="327" t="s">
        <v>1113</v>
      </c>
      <c r="B30" s="328" t="s">
        <v>368</v>
      </c>
      <c r="C30" s="329">
        <v>42383</v>
      </c>
      <c r="D30" s="313">
        <v>362</v>
      </c>
      <c r="E30" s="314">
        <v>42380</v>
      </c>
      <c r="F30" s="337" t="s">
        <v>1100</v>
      </c>
      <c r="G30" s="338" t="s">
        <v>1279</v>
      </c>
      <c r="H30" s="338" t="s">
        <v>1281</v>
      </c>
      <c r="I30" s="338" t="s">
        <v>96</v>
      </c>
      <c r="J30" s="339">
        <v>262</v>
      </c>
      <c r="K30" s="310">
        <v>284.27999999999997</v>
      </c>
      <c r="L30" s="310">
        <f t="shared" si="0"/>
        <v>74481.359999999986</v>
      </c>
      <c r="M30" s="310">
        <f t="shared" si="1"/>
        <v>11917.017599999997</v>
      </c>
      <c r="N30" s="311">
        <f t="shared" si="2"/>
        <v>86398.377599999978</v>
      </c>
    </row>
    <row r="31" spans="1:15" ht="12" x14ac:dyDescent="0.25">
      <c r="A31" s="327" t="s">
        <v>1113</v>
      </c>
      <c r="B31" s="328" t="s">
        <v>368</v>
      </c>
      <c r="C31" s="329">
        <v>42383</v>
      </c>
      <c r="D31" s="313">
        <v>362</v>
      </c>
      <c r="E31" s="314">
        <v>42380</v>
      </c>
      <c r="F31" s="337" t="s">
        <v>1100</v>
      </c>
      <c r="G31" s="338" t="s">
        <v>1279</v>
      </c>
      <c r="H31" s="338" t="s">
        <v>1282</v>
      </c>
      <c r="I31" s="338" t="s">
        <v>96</v>
      </c>
      <c r="J31" s="339">
        <v>14</v>
      </c>
      <c r="K31" s="310">
        <v>396</v>
      </c>
      <c r="L31" s="310">
        <f t="shared" si="0"/>
        <v>5544</v>
      </c>
      <c r="M31" s="310">
        <f t="shared" si="1"/>
        <v>887.04</v>
      </c>
      <c r="N31" s="311">
        <f t="shared" si="2"/>
        <v>6431.04</v>
      </c>
      <c r="O31" s="120"/>
    </row>
    <row r="32" spans="1:15" ht="12" x14ac:dyDescent="0.25">
      <c r="A32" s="327" t="s">
        <v>1113</v>
      </c>
      <c r="B32" s="328" t="s">
        <v>368</v>
      </c>
      <c r="C32" s="329">
        <v>42383</v>
      </c>
      <c r="D32" s="313">
        <v>362</v>
      </c>
      <c r="E32" s="314">
        <v>42380</v>
      </c>
      <c r="F32" s="337" t="s">
        <v>1100</v>
      </c>
      <c r="G32" s="338" t="s">
        <v>1279</v>
      </c>
      <c r="H32" s="338" t="s">
        <v>1283</v>
      </c>
      <c r="I32" s="338" t="s">
        <v>96</v>
      </c>
      <c r="J32" s="339">
        <v>64</v>
      </c>
      <c r="K32" s="310">
        <v>253.28</v>
      </c>
      <c r="L32" s="310">
        <f t="shared" si="0"/>
        <v>16209.92</v>
      </c>
      <c r="M32" s="310">
        <f t="shared" si="1"/>
        <v>2593.5871999999999</v>
      </c>
      <c r="N32" s="311">
        <f t="shared" si="2"/>
        <v>18803.5072</v>
      </c>
    </row>
    <row r="33" spans="1:14" ht="12" x14ac:dyDescent="0.25">
      <c r="A33" s="327" t="s">
        <v>1113</v>
      </c>
      <c r="B33" s="328" t="s">
        <v>368</v>
      </c>
      <c r="C33" s="329">
        <v>42383</v>
      </c>
      <c r="D33" s="313">
        <v>362</v>
      </c>
      <c r="E33" s="314">
        <v>42380</v>
      </c>
      <c r="F33" s="337" t="s">
        <v>1100</v>
      </c>
      <c r="G33" s="338" t="s">
        <v>1279</v>
      </c>
      <c r="H33" s="338" t="s">
        <v>1284</v>
      </c>
      <c r="I33" s="338" t="s">
        <v>1285</v>
      </c>
      <c r="J33" s="339">
        <v>205</v>
      </c>
      <c r="K33" s="310">
        <v>88.79</v>
      </c>
      <c r="L33" s="310">
        <f t="shared" si="0"/>
        <v>18201.95</v>
      </c>
      <c r="M33" s="310">
        <f t="shared" si="1"/>
        <v>2912.3120000000004</v>
      </c>
      <c r="N33" s="311">
        <f t="shared" si="2"/>
        <v>21114.262000000002</v>
      </c>
    </row>
    <row r="34" spans="1:14" ht="12" x14ac:dyDescent="0.25">
      <c r="A34" s="327" t="s">
        <v>1113</v>
      </c>
      <c r="B34" s="328" t="s">
        <v>368</v>
      </c>
      <c r="C34" s="329">
        <v>42383</v>
      </c>
      <c r="D34" s="313">
        <v>362</v>
      </c>
      <c r="E34" s="314">
        <v>42380</v>
      </c>
      <c r="F34" s="337" t="s">
        <v>1100</v>
      </c>
      <c r="G34" s="338" t="s">
        <v>1279</v>
      </c>
      <c r="H34" s="338" t="s">
        <v>1286</v>
      </c>
      <c r="I34" s="338" t="s">
        <v>1285</v>
      </c>
      <c r="J34" s="339">
        <v>30</v>
      </c>
      <c r="K34" s="310">
        <v>68.97</v>
      </c>
      <c r="L34" s="310">
        <f t="shared" si="0"/>
        <v>2069.1</v>
      </c>
      <c r="M34" s="310">
        <f t="shared" si="1"/>
        <v>331.05599999999998</v>
      </c>
      <c r="N34" s="311">
        <f t="shared" si="2"/>
        <v>2400.1559999999999</v>
      </c>
    </row>
    <row r="35" spans="1:14" ht="12" x14ac:dyDescent="0.25">
      <c r="A35" s="327" t="s">
        <v>1113</v>
      </c>
      <c r="B35" s="328" t="s">
        <v>368</v>
      </c>
      <c r="C35" s="329">
        <v>42383</v>
      </c>
      <c r="D35" s="313">
        <v>362</v>
      </c>
      <c r="E35" s="314">
        <v>42380</v>
      </c>
      <c r="F35" s="337" t="s">
        <v>1100</v>
      </c>
      <c r="G35" s="338" t="s">
        <v>1279</v>
      </c>
      <c r="H35" s="338" t="s">
        <v>1287</v>
      </c>
      <c r="I35" s="338" t="s">
        <v>1285</v>
      </c>
      <c r="J35" s="339">
        <v>3</v>
      </c>
      <c r="K35" s="310">
        <v>116.38</v>
      </c>
      <c r="L35" s="310">
        <f t="shared" si="0"/>
        <v>349.14</v>
      </c>
      <c r="M35" s="310">
        <f t="shared" si="1"/>
        <v>55.862400000000001</v>
      </c>
      <c r="N35" s="311">
        <f t="shared" si="2"/>
        <v>405.00239999999997</v>
      </c>
    </row>
    <row r="36" spans="1:14" ht="12" x14ac:dyDescent="0.25">
      <c r="A36" s="327" t="s">
        <v>1113</v>
      </c>
      <c r="B36" s="328" t="s">
        <v>368</v>
      </c>
      <c r="C36" s="329">
        <v>42383</v>
      </c>
      <c r="D36" s="313">
        <v>362</v>
      </c>
      <c r="E36" s="314">
        <v>42380</v>
      </c>
      <c r="F36" s="337" t="s">
        <v>1100</v>
      </c>
      <c r="G36" s="338" t="s">
        <v>1279</v>
      </c>
      <c r="H36" s="338" t="s">
        <v>1288</v>
      </c>
      <c r="I36" s="338" t="s">
        <v>1285</v>
      </c>
      <c r="J36" s="339">
        <v>1</v>
      </c>
      <c r="K36" s="310">
        <v>116.38</v>
      </c>
      <c r="L36" s="310">
        <f t="shared" si="0"/>
        <v>116.38</v>
      </c>
      <c r="M36" s="310">
        <f t="shared" si="1"/>
        <v>18.620799999999999</v>
      </c>
      <c r="N36" s="311">
        <f t="shared" si="2"/>
        <v>135.0008</v>
      </c>
    </row>
    <row r="37" spans="1:14" ht="12" x14ac:dyDescent="0.25">
      <c r="A37" s="327" t="s">
        <v>1113</v>
      </c>
      <c r="B37" s="328" t="s">
        <v>368</v>
      </c>
      <c r="C37" s="329">
        <v>42383</v>
      </c>
      <c r="D37" s="313">
        <v>362</v>
      </c>
      <c r="E37" s="314">
        <v>42380</v>
      </c>
      <c r="F37" s="337" t="s">
        <v>1100</v>
      </c>
      <c r="G37" s="338" t="s">
        <v>1279</v>
      </c>
      <c r="H37" s="338" t="s">
        <v>1289</v>
      </c>
      <c r="I37" s="338" t="s">
        <v>1285</v>
      </c>
      <c r="J37" s="339">
        <v>13</v>
      </c>
      <c r="K37" s="310">
        <v>116.38</v>
      </c>
      <c r="L37" s="310">
        <f t="shared" si="0"/>
        <v>1512.94</v>
      </c>
      <c r="M37" s="310">
        <f t="shared" si="1"/>
        <v>242.07040000000001</v>
      </c>
      <c r="N37" s="311">
        <f t="shared" si="2"/>
        <v>1755.0104000000001</v>
      </c>
    </row>
    <row r="38" spans="1:14" ht="20.399999999999999" x14ac:dyDescent="0.25">
      <c r="A38" s="327" t="s">
        <v>1113</v>
      </c>
      <c r="B38" s="328" t="s">
        <v>368</v>
      </c>
      <c r="C38" s="329">
        <v>42383</v>
      </c>
      <c r="D38" s="313">
        <v>362</v>
      </c>
      <c r="E38" s="314">
        <v>42380</v>
      </c>
      <c r="F38" s="337" t="s">
        <v>1100</v>
      </c>
      <c r="G38" s="338" t="s">
        <v>1279</v>
      </c>
      <c r="H38" s="338" t="s">
        <v>1290</v>
      </c>
      <c r="I38" s="338" t="s">
        <v>53</v>
      </c>
      <c r="J38" s="339">
        <v>38</v>
      </c>
      <c r="K38" s="310">
        <v>53.45</v>
      </c>
      <c r="L38" s="310">
        <f t="shared" si="0"/>
        <v>2031.1000000000001</v>
      </c>
      <c r="M38" s="310">
        <f t="shared" si="1"/>
        <v>324.97600000000006</v>
      </c>
      <c r="N38" s="311">
        <f t="shared" si="2"/>
        <v>2356.076</v>
      </c>
    </row>
    <row r="39" spans="1:14" ht="12" x14ac:dyDescent="0.25">
      <c r="A39" s="327" t="s">
        <v>1120</v>
      </c>
      <c r="B39" s="328" t="s">
        <v>369</v>
      </c>
      <c r="C39" s="329">
        <v>42383</v>
      </c>
      <c r="D39" s="313">
        <v>363</v>
      </c>
      <c r="E39" s="314">
        <v>42380</v>
      </c>
      <c r="F39" s="337" t="s">
        <v>1100</v>
      </c>
      <c r="G39" s="338" t="s">
        <v>1279</v>
      </c>
      <c r="H39" s="338" t="s">
        <v>1291</v>
      </c>
      <c r="I39" s="338" t="s">
        <v>1292</v>
      </c>
      <c r="J39" s="339">
        <v>15</v>
      </c>
      <c r="K39" s="310">
        <v>64.66</v>
      </c>
      <c r="L39" s="310">
        <f t="shared" si="0"/>
        <v>969.9</v>
      </c>
      <c r="M39" s="310">
        <f t="shared" si="1"/>
        <v>155.184</v>
      </c>
      <c r="N39" s="310">
        <f t="shared" si="2"/>
        <v>1125.0840000000001</v>
      </c>
    </row>
    <row r="40" spans="1:14" ht="12" x14ac:dyDescent="0.25">
      <c r="A40" s="327" t="s">
        <v>1124</v>
      </c>
      <c r="B40" s="328" t="s">
        <v>1297</v>
      </c>
      <c r="C40" s="329">
        <v>42408</v>
      </c>
      <c r="D40" s="313">
        <v>405</v>
      </c>
      <c r="E40" s="314">
        <v>42398</v>
      </c>
      <c r="F40" s="337" t="s">
        <v>1100</v>
      </c>
      <c r="G40" s="338" t="s">
        <v>1279</v>
      </c>
      <c r="H40" s="338" t="s">
        <v>1293</v>
      </c>
      <c r="I40" s="338" t="s">
        <v>96</v>
      </c>
      <c r="J40" s="339">
        <v>54</v>
      </c>
      <c r="K40" s="310">
        <v>193.97</v>
      </c>
      <c r="L40" s="310">
        <f t="shared" si="0"/>
        <v>10474.379999999999</v>
      </c>
      <c r="M40" s="310">
        <f t="shared" si="1"/>
        <v>1675.9007999999999</v>
      </c>
      <c r="N40" s="310">
        <f t="shared" si="2"/>
        <v>12150.280799999999</v>
      </c>
    </row>
    <row r="41" spans="1:14" ht="12" x14ac:dyDescent="0.25">
      <c r="A41" s="327" t="s">
        <v>1124</v>
      </c>
      <c r="B41" s="328" t="s">
        <v>1297</v>
      </c>
      <c r="C41" s="329">
        <v>42408</v>
      </c>
      <c r="D41" s="313">
        <v>405</v>
      </c>
      <c r="E41" s="314">
        <v>42398</v>
      </c>
      <c r="F41" s="337" t="s">
        <v>1100</v>
      </c>
      <c r="G41" s="338" t="s">
        <v>1279</v>
      </c>
      <c r="H41" s="338" t="s">
        <v>1294</v>
      </c>
      <c r="I41" s="338" t="s">
        <v>1295</v>
      </c>
      <c r="J41" s="339">
        <v>3</v>
      </c>
      <c r="K41" s="310">
        <v>64.66</v>
      </c>
      <c r="L41" s="310">
        <f t="shared" si="0"/>
        <v>193.98</v>
      </c>
      <c r="M41" s="310">
        <f t="shared" si="1"/>
        <v>31.036799999999999</v>
      </c>
      <c r="N41" s="310">
        <f t="shared" si="2"/>
        <v>225.01679999999999</v>
      </c>
    </row>
    <row r="42" spans="1:14" ht="12" x14ac:dyDescent="0.25">
      <c r="A42" s="327" t="s">
        <v>1124</v>
      </c>
      <c r="B42" s="328" t="s">
        <v>1297</v>
      </c>
      <c r="C42" s="329">
        <v>42408</v>
      </c>
      <c r="D42" s="313">
        <v>405</v>
      </c>
      <c r="E42" s="314">
        <v>42398</v>
      </c>
      <c r="F42" s="337" t="s">
        <v>1100</v>
      </c>
      <c r="G42" s="338" t="s">
        <v>1279</v>
      </c>
      <c r="H42" s="338" t="s">
        <v>128</v>
      </c>
      <c r="I42" s="338" t="s">
        <v>1285</v>
      </c>
      <c r="J42" s="339">
        <v>70</v>
      </c>
      <c r="K42" s="310">
        <v>73.28</v>
      </c>
      <c r="L42" s="310">
        <f t="shared" si="0"/>
        <v>5129.6000000000004</v>
      </c>
      <c r="M42" s="310">
        <f t="shared" si="1"/>
        <v>820.7360000000001</v>
      </c>
      <c r="N42" s="310">
        <f t="shared" si="2"/>
        <v>5950.3360000000002</v>
      </c>
    </row>
    <row r="43" spans="1:14" ht="12" x14ac:dyDescent="0.25">
      <c r="A43" s="327" t="s">
        <v>1124</v>
      </c>
      <c r="B43" s="328" t="s">
        <v>1297</v>
      </c>
      <c r="C43" s="329">
        <v>42408</v>
      </c>
      <c r="D43" s="313">
        <v>405</v>
      </c>
      <c r="E43" s="314">
        <v>42398</v>
      </c>
      <c r="F43" s="337" t="s">
        <v>1100</v>
      </c>
      <c r="G43" s="338" t="s">
        <v>1279</v>
      </c>
      <c r="H43" s="338" t="s">
        <v>1280</v>
      </c>
      <c r="I43" s="338" t="s">
        <v>96</v>
      </c>
      <c r="J43" s="339">
        <v>1</v>
      </c>
      <c r="K43" s="310">
        <v>284.58</v>
      </c>
      <c r="L43" s="310">
        <f t="shared" si="0"/>
        <v>284.58</v>
      </c>
      <c r="M43" s="310">
        <f t="shared" si="1"/>
        <v>45.532800000000002</v>
      </c>
      <c r="N43" s="310">
        <f t="shared" si="2"/>
        <v>330.11279999999999</v>
      </c>
    </row>
    <row r="44" spans="1:14" ht="12" x14ac:dyDescent="0.25">
      <c r="A44" s="327" t="s">
        <v>1124</v>
      </c>
      <c r="B44" s="328" t="s">
        <v>1297</v>
      </c>
      <c r="C44" s="329">
        <v>42408</v>
      </c>
      <c r="D44" s="313">
        <v>405</v>
      </c>
      <c r="E44" s="314">
        <v>42398</v>
      </c>
      <c r="F44" s="337" t="s">
        <v>1100</v>
      </c>
      <c r="G44" s="338" t="s">
        <v>1279</v>
      </c>
      <c r="H44" s="338" t="s">
        <v>1296</v>
      </c>
      <c r="I44" s="338" t="s">
        <v>1285</v>
      </c>
      <c r="J44" s="339">
        <v>5</v>
      </c>
      <c r="K44" s="310">
        <v>85.34</v>
      </c>
      <c r="L44" s="310">
        <f t="shared" si="0"/>
        <v>426.70000000000005</v>
      </c>
      <c r="M44" s="310">
        <f t="shared" si="1"/>
        <v>68.272000000000006</v>
      </c>
      <c r="N44" s="310">
        <f t="shared" si="2"/>
        <v>494.97200000000004</v>
      </c>
    </row>
    <row r="45" spans="1:14" ht="12" x14ac:dyDescent="0.25">
      <c r="A45" s="327" t="s">
        <v>1124</v>
      </c>
      <c r="B45" s="328" t="s">
        <v>1297</v>
      </c>
      <c r="C45" s="329">
        <v>42408</v>
      </c>
      <c r="D45" s="313">
        <v>402</v>
      </c>
      <c r="E45" s="314">
        <v>42398</v>
      </c>
      <c r="F45" s="337" t="s">
        <v>1100</v>
      </c>
      <c r="G45" s="338" t="s">
        <v>1279</v>
      </c>
      <c r="H45" s="338" t="s">
        <v>1293</v>
      </c>
      <c r="I45" s="338" t="s">
        <v>96</v>
      </c>
      <c r="J45" s="339">
        <v>10</v>
      </c>
      <c r="K45" s="310">
        <v>193.97</v>
      </c>
      <c r="L45" s="310">
        <f t="shared" si="0"/>
        <v>1939.7</v>
      </c>
      <c r="M45" s="310">
        <f t="shared" si="1"/>
        <v>310.35200000000003</v>
      </c>
      <c r="N45" s="310">
        <f t="shared" si="2"/>
        <v>2250.0520000000001</v>
      </c>
    </row>
    <row r="46" spans="1:14" ht="12" x14ac:dyDescent="0.25">
      <c r="A46" s="327" t="s">
        <v>1137</v>
      </c>
      <c r="B46" s="328" t="s">
        <v>372</v>
      </c>
      <c r="C46" s="329">
        <v>42403</v>
      </c>
      <c r="D46" s="313">
        <v>250</v>
      </c>
      <c r="E46" s="314">
        <v>42396</v>
      </c>
      <c r="F46" s="337" t="s">
        <v>1104</v>
      </c>
      <c r="G46" s="338" t="s">
        <v>1277</v>
      </c>
      <c r="H46" s="338" t="s">
        <v>1096</v>
      </c>
      <c r="I46" s="338" t="s">
        <v>283</v>
      </c>
      <c r="J46" s="339">
        <v>60</v>
      </c>
      <c r="K46" s="310">
        <v>125</v>
      </c>
      <c r="L46" s="310">
        <f t="shared" si="0"/>
        <v>7500</v>
      </c>
      <c r="M46" s="310">
        <f t="shared" si="1"/>
        <v>1200</v>
      </c>
      <c r="N46" s="310">
        <f t="shared" si="2"/>
        <v>8700</v>
      </c>
    </row>
    <row r="47" spans="1:14" ht="12" x14ac:dyDescent="0.25">
      <c r="A47" s="327" t="s">
        <v>404</v>
      </c>
      <c r="B47" s="328" t="s">
        <v>405</v>
      </c>
      <c r="C47" s="329">
        <v>42408</v>
      </c>
      <c r="D47" s="313">
        <v>253</v>
      </c>
      <c r="E47" s="314">
        <v>42398</v>
      </c>
      <c r="F47" s="337" t="s">
        <v>1104</v>
      </c>
      <c r="G47" s="338" t="s">
        <v>1277</v>
      </c>
      <c r="H47" s="338" t="s">
        <v>1096</v>
      </c>
      <c r="I47" s="338" t="s">
        <v>107</v>
      </c>
      <c r="J47" s="339">
        <v>4</v>
      </c>
      <c r="K47" s="310">
        <v>2500</v>
      </c>
      <c r="L47" s="310">
        <f t="shared" si="0"/>
        <v>10000</v>
      </c>
      <c r="M47" s="310">
        <f t="shared" si="1"/>
        <v>1600</v>
      </c>
      <c r="N47" s="310">
        <f t="shared" si="2"/>
        <v>11600</v>
      </c>
    </row>
    <row r="48" spans="1:14" ht="12" x14ac:dyDescent="0.25">
      <c r="A48" s="327" t="s">
        <v>408</v>
      </c>
      <c r="B48" s="328" t="s">
        <v>409</v>
      </c>
      <c r="C48" s="329">
        <v>42402</v>
      </c>
      <c r="D48" s="313">
        <v>20</v>
      </c>
      <c r="E48" s="314">
        <v>42387</v>
      </c>
      <c r="F48" s="337" t="s">
        <v>1107</v>
      </c>
      <c r="G48" s="338" t="s">
        <v>109</v>
      </c>
      <c r="H48" s="338" t="s">
        <v>1298</v>
      </c>
      <c r="I48" s="338" t="s">
        <v>47</v>
      </c>
      <c r="J48" s="339">
        <v>11</v>
      </c>
      <c r="K48" s="310">
        <v>430</v>
      </c>
      <c r="L48" s="310">
        <f t="shared" si="0"/>
        <v>4730</v>
      </c>
      <c r="M48" s="310">
        <f t="shared" si="1"/>
        <v>756.80000000000007</v>
      </c>
      <c r="N48" s="310">
        <f t="shared" si="2"/>
        <v>5486.8</v>
      </c>
    </row>
    <row r="49" spans="1:14" ht="12" x14ac:dyDescent="0.25">
      <c r="A49" s="327" t="s">
        <v>408</v>
      </c>
      <c r="B49" s="328" t="s">
        <v>409</v>
      </c>
      <c r="C49" s="329">
        <v>42402</v>
      </c>
      <c r="D49" s="313">
        <v>20</v>
      </c>
      <c r="E49" s="314">
        <v>42387</v>
      </c>
      <c r="F49" s="337" t="s">
        <v>1107</v>
      </c>
      <c r="G49" s="338" t="s">
        <v>109</v>
      </c>
      <c r="H49" s="338" t="s">
        <v>1298</v>
      </c>
      <c r="I49" s="338" t="s">
        <v>47</v>
      </c>
      <c r="J49" s="339">
        <v>23</v>
      </c>
      <c r="K49" s="310">
        <v>430</v>
      </c>
      <c r="L49" s="310">
        <f t="shared" si="0"/>
        <v>9890</v>
      </c>
      <c r="M49" s="310">
        <f t="shared" si="1"/>
        <v>1582.4</v>
      </c>
      <c r="N49" s="310">
        <f t="shared" si="2"/>
        <v>11472.4</v>
      </c>
    </row>
    <row r="50" spans="1:14" ht="12" x14ac:dyDescent="0.25">
      <c r="A50" s="327" t="s">
        <v>408</v>
      </c>
      <c r="B50" s="328" t="s">
        <v>409</v>
      </c>
      <c r="C50" s="329">
        <v>42402</v>
      </c>
      <c r="D50" s="313">
        <v>20</v>
      </c>
      <c r="E50" s="314">
        <v>42387</v>
      </c>
      <c r="F50" s="337" t="s">
        <v>1107</v>
      </c>
      <c r="G50" s="338" t="s">
        <v>109</v>
      </c>
      <c r="H50" s="338" t="s">
        <v>1298</v>
      </c>
      <c r="I50" s="338" t="s">
        <v>47</v>
      </c>
      <c r="J50" s="339">
        <v>15.5</v>
      </c>
      <c r="K50" s="310">
        <v>430</v>
      </c>
      <c r="L50" s="310">
        <f t="shared" si="0"/>
        <v>6665</v>
      </c>
      <c r="M50" s="310">
        <f t="shared" si="1"/>
        <v>1066.4000000000001</v>
      </c>
      <c r="N50" s="310">
        <f t="shared" si="2"/>
        <v>7731.4</v>
      </c>
    </row>
    <row r="51" spans="1:14" ht="12" x14ac:dyDescent="0.25">
      <c r="A51" s="327" t="s">
        <v>408</v>
      </c>
      <c r="B51" s="328" t="s">
        <v>409</v>
      </c>
      <c r="C51" s="329">
        <v>42402</v>
      </c>
      <c r="D51" s="313">
        <v>20</v>
      </c>
      <c r="E51" s="314">
        <v>42387</v>
      </c>
      <c r="F51" s="337" t="s">
        <v>1107</v>
      </c>
      <c r="G51" s="338" t="s">
        <v>109</v>
      </c>
      <c r="H51" s="338" t="s">
        <v>1298</v>
      </c>
      <c r="I51" s="338" t="s">
        <v>47</v>
      </c>
      <c r="J51" s="339">
        <v>46</v>
      </c>
      <c r="K51" s="310">
        <v>430</v>
      </c>
      <c r="L51" s="310">
        <f t="shared" si="0"/>
        <v>19780</v>
      </c>
      <c r="M51" s="310">
        <f t="shared" si="1"/>
        <v>3164.8</v>
      </c>
      <c r="N51" s="310">
        <f t="shared" si="2"/>
        <v>22944.799999999999</v>
      </c>
    </row>
    <row r="52" spans="1:14" ht="12" x14ac:dyDescent="0.25">
      <c r="A52" s="327" t="s">
        <v>1126</v>
      </c>
      <c r="B52" s="328" t="s">
        <v>1303</v>
      </c>
      <c r="C52" s="329">
        <v>42422</v>
      </c>
      <c r="D52" s="313">
        <v>1573</v>
      </c>
      <c r="E52" s="314">
        <v>42403</v>
      </c>
      <c r="F52" s="337" t="s">
        <v>1100</v>
      </c>
      <c r="G52" s="338" t="s">
        <v>48</v>
      </c>
      <c r="H52" s="338" t="s">
        <v>49</v>
      </c>
      <c r="I52" s="338" t="s">
        <v>1302</v>
      </c>
      <c r="J52" s="339">
        <v>15</v>
      </c>
      <c r="K52" s="310">
        <v>1600</v>
      </c>
      <c r="L52" s="310">
        <f t="shared" si="0"/>
        <v>24000</v>
      </c>
      <c r="M52" s="310">
        <f t="shared" si="1"/>
        <v>3840</v>
      </c>
      <c r="N52" s="310">
        <f t="shared" si="2"/>
        <v>27840</v>
      </c>
    </row>
    <row r="53" spans="1:14" ht="12" x14ac:dyDescent="0.25">
      <c r="A53" s="327" t="s">
        <v>1126</v>
      </c>
      <c r="B53" s="328" t="s">
        <v>1303</v>
      </c>
      <c r="C53" s="329">
        <v>42422</v>
      </c>
      <c r="D53" s="313">
        <v>1573</v>
      </c>
      <c r="E53" s="314">
        <v>42403</v>
      </c>
      <c r="F53" s="337" t="s">
        <v>1100</v>
      </c>
      <c r="G53" s="338" t="s">
        <v>48</v>
      </c>
      <c r="H53" s="338" t="s">
        <v>220</v>
      </c>
      <c r="I53" s="338" t="s">
        <v>1302</v>
      </c>
      <c r="J53" s="339">
        <v>3</v>
      </c>
      <c r="K53" s="310">
        <v>1000</v>
      </c>
      <c r="L53" s="310">
        <f t="shared" si="0"/>
        <v>3000</v>
      </c>
      <c r="M53" s="310">
        <f t="shared" si="1"/>
        <v>480</v>
      </c>
      <c r="N53" s="310">
        <f t="shared" si="2"/>
        <v>3480</v>
      </c>
    </row>
    <row r="54" spans="1:14" ht="12" x14ac:dyDescent="0.25">
      <c r="A54" s="327" t="s">
        <v>1126</v>
      </c>
      <c r="B54" s="328" t="s">
        <v>1303</v>
      </c>
      <c r="C54" s="329">
        <v>42422</v>
      </c>
      <c r="D54" s="313">
        <v>1573</v>
      </c>
      <c r="E54" s="314">
        <v>42403</v>
      </c>
      <c r="F54" s="337" t="s">
        <v>1100</v>
      </c>
      <c r="G54" s="338" t="s">
        <v>48</v>
      </c>
      <c r="H54" s="338" t="s">
        <v>1299</v>
      </c>
      <c r="I54" s="338" t="s">
        <v>53</v>
      </c>
      <c r="J54" s="339">
        <v>10</v>
      </c>
      <c r="K54" s="310">
        <v>58</v>
      </c>
      <c r="L54" s="310">
        <f t="shared" si="0"/>
        <v>580</v>
      </c>
      <c r="M54" s="310">
        <f t="shared" si="1"/>
        <v>92.8</v>
      </c>
      <c r="N54" s="310">
        <f t="shared" si="2"/>
        <v>672.8</v>
      </c>
    </row>
    <row r="55" spans="1:14" ht="12" x14ac:dyDescent="0.25">
      <c r="A55" s="327" t="s">
        <v>1126</v>
      </c>
      <c r="B55" s="328" t="s">
        <v>1303</v>
      </c>
      <c r="C55" s="329">
        <v>42422</v>
      </c>
      <c r="D55" s="313">
        <v>1573</v>
      </c>
      <c r="E55" s="314">
        <v>42403</v>
      </c>
      <c r="F55" s="337" t="s">
        <v>1100</v>
      </c>
      <c r="G55" s="338" t="s">
        <v>48</v>
      </c>
      <c r="H55" s="338" t="s">
        <v>1300</v>
      </c>
      <c r="I55" s="338" t="s">
        <v>53</v>
      </c>
      <c r="J55" s="339">
        <v>10</v>
      </c>
      <c r="K55" s="310">
        <v>180</v>
      </c>
      <c r="L55" s="310">
        <f t="shared" si="0"/>
        <v>1800</v>
      </c>
      <c r="M55" s="310">
        <f t="shared" si="1"/>
        <v>288</v>
      </c>
      <c r="N55" s="310">
        <f t="shared" si="2"/>
        <v>2088</v>
      </c>
    </row>
    <row r="56" spans="1:14" ht="12" x14ac:dyDescent="0.25">
      <c r="A56" s="327" t="s">
        <v>1126</v>
      </c>
      <c r="B56" s="328" t="s">
        <v>1303</v>
      </c>
      <c r="C56" s="329">
        <v>42422</v>
      </c>
      <c r="D56" s="313">
        <v>1573</v>
      </c>
      <c r="E56" s="314">
        <v>42403</v>
      </c>
      <c r="F56" s="337" t="s">
        <v>1100</v>
      </c>
      <c r="G56" s="338" t="s">
        <v>48</v>
      </c>
      <c r="H56" s="338" t="s">
        <v>1301</v>
      </c>
      <c r="I56" s="338" t="s">
        <v>53</v>
      </c>
      <c r="J56" s="339">
        <v>10</v>
      </c>
      <c r="K56" s="310">
        <v>22</v>
      </c>
      <c r="L56" s="310">
        <f t="shared" si="0"/>
        <v>220</v>
      </c>
      <c r="M56" s="310">
        <f t="shared" si="1"/>
        <v>35.200000000000003</v>
      </c>
      <c r="N56" s="310">
        <f t="shared" si="2"/>
        <v>255.2</v>
      </c>
    </row>
    <row r="57" spans="1:14" ht="12" x14ac:dyDescent="0.25">
      <c r="A57" s="327" t="s">
        <v>1151</v>
      </c>
      <c r="B57" s="328" t="s">
        <v>954</v>
      </c>
      <c r="C57" s="329">
        <v>42402</v>
      </c>
      <c r="D57" s="313">
        <v>37</v>
      </c>
      <c r="E57" s="314">
        <v>42389</v>
      </c>
      <c r="F57" s="337" t="s">
        <v>1107</v>
      </c>
      <c r="G57" s="338" t="s">
        <v>264</v>
      </c>
      <c r="H57" s="338" t="s">
        <v>1304</v>
      </c>
      <c r="I57" s="338" t="s">
        <v>47</v>
      </c>
      <c r="J57" s="339">
        <v>35.549999999999997</v>
      </c>
      <c r="K57" s="310">
        <v>301.72000000000003</v>
      </c>
      <c r="L57" s="310">
        <f t="shared" si="0"/>
        <v>10726.146000000001</v>
      </c>
      <c r="M57" s="310">
        <f t="shared" si="1"/>
        <v>1716.1833600000002</v>
      </c>
      <c r="N57" s="310">
        <f t="shared" si="2"/>
        <v>12442.329360000002</v>
      </c>
    </row>
    <row r="58" spans="1:14" ht="12" x14ac:dyDescent="0.25">
      <c r="A58" s="327" t="s">
        <v>1209</v>
      </c>
      <c r="B58" s="328" t="s">
        <v>953</v>
      </c>
      <c r="C58" s="329">
        <v>42402</v>
      </c>
      <c r="D58" s="313">
        <v>36</v>
      </c>
      <c r="E58" s="314">
        <v>42389</v>
      </c>
      <c r="F58" s="337" t="s">
        <v>1107</v>
      </c>
      <c r="G58" s="338" t="s">
        <v>264</v>
      </c>
      <c r="H58" s="338" t="s">
        <v>1305</v>
      </c>
      <c r="I58" s="338" t="s">
        <v>47</v>
      </c>
      <c r="J58" s="339">
        <v>102.35</v>
      </c>
      <c r="K58" s="310">
        <v>189.65</v>
      </c>
      <c r="L58" s="310">
        <f t="shared" si="0"/>
        <v>19410.677499999998</v>
      </c>
      <c r="M58" s="310">
        <f t="shared" si="1"/>
        <v>3105.7083999999995</v>
      </c>
      <c r="N58" s="310">
        <f t="shared" si="2"/>
        <v>22516.385899999997</v>
      </c>
    </row>
    <row r="59" spans="1:14" ht="31.2" x14ac:dyDescent="0.25">
      <c r="A59" s="327" t="s">
        <v>402</v>
      </c>
      <c r="B59" s="328" t="s">
        <v>403</v>
      </c>
      <c r="C59" s="329">
        <v>42408</v>
      </c>
      <c r="D59" s="303"/>
      <c r="E59" s="304"/>
      <c r="F59" s="337" t="s">
        <v>1104</v>
      </c>
      <c r="G59" s="343" t="s">
        <v>1018</v>
      </c>
      <c r="H59" s="344" t="s">
        <v>1306</v>
      </c>
      <c r="I59" s="306"/>
      <c r="J59" s="307"/>
      <c r="K59" s="308"/>
      <c r="L59" s="310"/>
      <c r="M59" s="310"/>
      <c r="N59" s="345">
        <v>13000</v>
      </c>
    </row>
    <row r="60" spans="1:14" ht="31.2" x14ac:dyDescent="0.25">
      <c r="A60" s="327" t="s">
        <v>402</v>
      </c>
      <c r="B60" s="328" t="s">
        <v>403</v>
      </c>
      <c r="C60" s="329">
        <v>42408</v>
      </c>
      <c r="D60" s="303"/>
      <c r="E60" s="304"/>
      <c r="F60" s="337" t="s">
        <v>1111</v>
      </c>
      <c r="G60" s="343" t="s">
        <v>1018</v>
      </c>
      <c r="H60" s="344" t="s">
        <v>1306</v>
      </c>
      <c r="I60" s="306"/>
      <c r="J60" s="307"/>
      <c r="K60" s="308"/>
      <c r="L60" s="310"/>
      <c r="M60" s="310"/>
      <c r="N60" s="345">
        <v>9850</v>
      </c>
    </row>
    <row r="61" spans="1:14" ht="31.2" x14ac:dyDescent="0.25">
      <c r="A61" s="327" t="s">
        <v>375</v>
      </c>
      <c r="B61" s="328" t="s">
        <v>376</v>
      </c>
      <c r="C61" s="329">
        <v>42402</v>
      </c>
      <c r="D61" s="303"/>
      <c r="E61" s="304"/>
      <c r="F61" s="337" t="s">
        <v>1310</v>
      </c>
      <c r="G61" s="343" t="s">
        <v>1018</v>
      </c>
      <c r="H61" s="344" t="s">
        <v>1307</v>
      </c>
      <c r="I61" s="306"/>
      <c r="J61" s="307"/>
      <c r="K61" s="308"/>
      <c r="L61" s="310"/>
      <c r="M61" s="310"/>
      <c r="N61" s="345">
        <v>6900</v>
      </c>
    </row>
    <row r="62" spans="1:14" ht="31.2" x14ac:dyDescent="0.25">
      <c r="A62" s="327" t="s">
        <v>406</v>
      </c>
      <c r="B62" s="328" t="s">
        <v>407</v>
      </c>
      <c r="C62" s="329">
        <v>42408</v>
      </c>
      <c r="D62" s="303"/>
      <c r="E62" s="304"/>
      <c r="F62" s="337" t="s">
        <v>1310</v>
      </c>
      <c r="G62" s="343" t="s">
        <v>1018</v>
      </c>
      <c r="H62" s="344" t="s">
        <v>1308</v>
      </c>
      <c r="I62" s="306"/>
      <c r="J62" s="307"/>
      <c r="K62" s="308"/>
      <c r="L62" s="310"/>
      <c r="M62" s="310"/>
      <c r="N62" s="345">
        <v>148514.26</v>
      </c>
    </row>
    <row r="63" spans="1:14" ht="31.2" x14ac:dyDescent="0.25">
      <c r="A63" s="327" t="s">
        <v>375</v>
      </c>
      <c r="B63" s="328" t="s">
        <v>376</v>
      </c>
      <c r="C63" s="329">
        <v>42402</v>
      </c>
      <c r="D63" s="303"/>
      <c r="E63" s="304"/>
      <c r="F63" s="337" t="s">
        <v>1100</v>
      </c>
      <c r="G63" s="343" t="s">
        <v>1018</v>
      </c>
      <c r="H63" s="344" t="s">
        <v>1307</v>
      </c>
      <c r="I63" s="306"/>
      <c r="J63" s="307"/>
      <c r="K63" s="308"/>
      <c r="L63" s="310"/>
      <c r="M63" s="310"/>
      <c r="N63" s="345">
        <v>25129.3</v>
      </c>
    </row>
    <row r="64" spans="1:14" ht="31.2" x14ac:dyDescent="0.25">
      <c r="A64" s="327" t="s">
        <v>375</v>
      </c>
      <c r="B64" s="328" t="s">
        <v>376</v>
      </c>
      <c r="C64" s="329">
        <v>42402</v>
      </c>
      <c r="D64" s="303"/>
      <c r="E64" s="304"/>
      <c r="F64" s="337" t="s">
        <v>1100</v>
      </c>
      <c r="G64" s="343" t="s">
        <v>1018</v>
      </c>
      <c r="H64" s="344" t="s">
        <v>1307</v>
      </c>
      <c r="I64" s="306"/>
      <c r="J64" s="307"/>
      <c r="K64" s="308"/>
      <c r="L64" s="310"/>
      <c r="M64" s="310"/>
      <c r="N64" s="345">
        <v>12204.24</v>
      </c>
    </row>
    <row r="65" spans="1:14" ht="31.2" x14ac:dyDescent="0.25">
      <c r="A65" s="327" t="s">
        <v>373</v>
      </c>
      <c r="B65" s="328" t="s">
        <v>374</v>
      </c>
      <c r="C65" s="329">
        <v>42403</v>
      </c>
      <c r="D65" s="303"/>
      <c r="E65" s="304"/>
      <c r="F65" s="337" t="s">
        <v>1100</v>
      </c>
      <c r="G65" s="343" t="s">
        <v>1018</v>
      </c>
      <c r="H65" s="344" t="s">
        <v>1309</v>
      </c>
      <c r="I65" s="306"/>
      <c r="J65" s="307"/>
      <c r="K65" s="308"/>
      <c r="L65" s="310"/>
      <c r="M65" s="310"/>
      <c r="N65" s="345">
        <v>17819.48</v>
      </c>
    </row>
    <row r="66" spans="1:14" ht="31.2" x14ac:dyDescent="0.25">
      <c r="A66" s="327" t="s">
        <v>402</v>
      </c>
      <c r="B66" s="328" t="s">
        <v>403</v>
      </c>
      <c r="C66" s="329">
        <v>42408</v>
      </c>
      <c r="D66" s="303"/>
      <c r="E66" s="304"/>
      <c r="F66" s="337" t="s">
        <v>1100</v>
      </c>
      <c r="G66" s="343" t="s">
        <v>1018</v>
      </c>
      <c r="H66" s="344" t="s">
        <v>1306</v>
      </c>
      <c r="I66" s="306"/>
      <c r="J66" s="307"/>
      <c r="K66" s="308"/>
      <c r="L66" s="310"/>
      <c r="M66" s="310"/>
      <c r="N66" s="345">
        <v>730.8</v>
      </c>
    </row>
    <row r="67" spans="1:14" ht="30.6" x14ac:dyDescent="0.25">
      <c r="A67" s="327" t="s">
        <v>406</v>
      </c>
      <c r="B67" s="328" t="s">
        <v>407</v>
      </c>
      <c r="C67" s="329">
        <v>42408</v>
      </c>
      <c r="D67" s="303"/>
      <c r="E67" s="304"/>
      <c r="F67" s="337" t="s">
        <v>1100</v>
      </c>
      <c r="G67" s="343" t="s">
        <v>1018</v>
      </c>
      <c r="H67" s="340" t="s">
        <v>1308</v>
      </c>
      <c r="I67" s="306"/>
      <c r="J67" s="307"/>
      <c r="K67" s="308"/>
      <c r="L67" s="310"/>
      <c r="M67" s="310"/>
      <c r="N67" s="345">
        <v>602.1</v>
      </c>
    </row>
    <row r="68" spans="1:14" ht="12" x14ac:dyDescent="0.25">
      <c r="A68" s="327" t="s">
        <v>377</v>
      </c>
      <c r="B68" s="328" t="s">
        <v>378</v>
      </c>
      <c r="C68" s="329">
        <v>42402</v>
      </c>
      <c r="D68" s="313">
        <v>243</v>
      </c>
      <c r="E68" s="314">
        <v>42389</v>
      </c>
      <c r="F68" s="337" t="s">
        <v>1104</v>
      </c>
      <c r="G68" s="343" t="s">
        <v>1277</v>
      </c>
      <c r="H68" s="340" t="s">
        <v>1096</v>
      </c>
      <c r="I68" s="306"/>
      <c r="J68" s="307"/>
      <c r="K68" s="308"/>
      <c r="L68" s="310"/>
      <c r="M68" s="310"/>
      <c r="N68" s="345">
        <v>7830</v>
      </c>
    </row>
    <row r="69" spans="1:14" s="5" customFormat="1" ht="70.95" customHeight="1" x14ac:dyDescent="0.3">
      <c r="A69" s="312"/>
      <c r="B69" s="328" t="s">
        <v>1233</v>
      </c>
      <c r="C69" s="329">
        <v>42461</v>
      </c>
      <c r="D69" s="313"/>
      <c r="E69" s="314"/>
      <c r="F69" s="314"/>
      <c r="G69" s="343" t="s">
        <v>1018</v>
      </c>
      <c r="H69" s="340" t="s">
        <v>1232</v>
      </c>
      <c r="I69" s="338"/>
      <c r="J69" s="339"/>
      <c r="K69" s="310"/>
      <c r="L69" s="310">
        <f t="shared" ref="L69:L70" si="3">+J69*K69</f>
        <v>0</v>
      </c>
      <c r="M69" s="310">
        <f t="shared" ref="M69:M70" si="4">+L69*0.16</f>
        <v>0</v>
      </c>
      <c r="N69" s="310">
        <v>-720</v>
      </c>
    </row>
    <row r="70" spans="1:14" s="5" customFormat="1" ht="34.5" customHeight="1" x14ac:dyDescent="0.3">
      <c r="A70" s="338"/>
      <c r="B70" s="338"/>
      <c r="C70" s="346"/>
      <c r="D70" s="347"/>
      <c r="E70" s="348"/>
      <c r="F70" s="348"/>
      <c r="G70" s="349"/>
      <c r="H70" s="350"/>
      <c r="I70" s="338"/>
      <c r="J70" s="339"/>
      <c r="K70" s="310"/>
      <c r="L70" s="310">
        <f t="shared" si="3"/>
        <v>0</v>
      </c>
      <c r="M70" s="310">
        <f t="shared" si="4"/>
        <v>0</v>
      </c>
      <c r="N70" s="310">
        <f t="shared" ref="N70" si="5">+L70+M70</f>
        <v>0</v>
      </c>
    </row>
    <row r="71" spans="1:14" s="5" customFormat="1" x14ac:dyDescent="0.3">
      <c r="A71" s="351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2">
        <f>SUM(N17:N70)</f>
        <v>889800.16606000019</v>
      </c>
    </row>
    <row r="72" spans="1:14" s="5" customFormat="1" x14ac:dyDescent="0.3">
      <c r="A72" s="333" t="s">
        <v>46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4"/>
    </row>
    <row r="73" spans="1:14" s="5" customFormat="1" x14ac:dyDescent="0.3">
      <c r="A73" s="333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4"/>
    </row>
    <row r="74" spans="1:14" s="5" customFormat="1" x14ac:dyDescent="0.3">
      <c r="A74" s="333"/>
      <c r="B74" s="333"/>
      <c r="C74" s="333"/>
      <c r="D74" s="333"/>
      <c r="E74" s="333"/>
      <c r="F74" s="333"/>
      <c r="G74" s="335"/>
      <c r="H74" s="333"/>
      <c r="I74" s="333"/>
      <c r="J74" s="333"/>
      <c r="K74" s="333"/>
      <c r="L74" s="333"/>
      <c r="M74" s="333"/>
      <c r="N74" s="334"/>
    </row>
    <row r="75" spans="1:14" s="5" customFormat="1" x14ac:dyDescent="0.3">
      <c r="A75" s="333"/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4"/>
    </row>
    <row r="76" spans="1:14" s="5" customFormat="1" x14ac:dyDescent="0.3">
      <c r="A76" s="333"/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4"/>
    </row>
    <row r="77" spans="1:14" s="5" customFormat="1" x14ac:dyDescent="0.3">
      <c r="A77" s="333"/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6"/>
    </row>
    <row r="78" spans="1:14" s="5" customFormat="1" x14ac:dyDescent="0.3">
      <c r="A78" s="333"/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4"/>
    </row>
    <row r="79" spans="1:14" s="5" customFormat="1" x14ac:dyDescent="0.3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4"/>
    </row>
    <row r="80" spans="1:14" s="5" customFormat="1" x14ac:dyDescent="0.3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4"/>
    </row>
    <row r="81" spans="1:14" s="5" customFormat="1" x14ac:dyDescent="0.3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4"/>
    </row>
    <row r="82" spans="1:14" s="5" customFormat="1" ht="18.75" customHeight="1" x14ac:dyDescent="0.3">
      <c r="A82" s="322" t="s">
        <v>28</v>
      </c>
      <c r="B82" s="322"/>
      <c r="C82" s="323"/>
      <c r="D82" s="322"/>
      <c r="E82" s="324" t="s">
        <v>29</v>
      </c>
      <c r="F82" s="333"/>
      <c r="G82" s="325"/>
      <c r="H82" s="586" t="s">
        <v>63</v>
      </c>
      <c r="I82" s="586"/>
      <c r="J82" s="324"/>
      <c r="K82" s="324" t="s">
        <v>31</v>
      </c>
      <c r="L82" s="324"/>
      <c r="M82" s="324"/>
      <c r="N82" s="324"/>
    </row>
    <row r="83" spans="1:14" s="5" customFormat="1" ht="11.25" customHeight="1" x14ac:dyDescent="0.3">
      <c r="A83" s="587" t="s">
        <v>24</v>
      </c>
      <c r="B83" s="587"/>
      <c r="C83" s="326"/>
      <c r="D83" s="324"/>
      <c r="E83" s="587" t="s">
        <v>25</v>
      </c>
      <c r="F83" s="587"/>
      <c r="G83" s="325"/>
      <c r="H83" s="588" t="s">
        <v>32</v>
      </c>
      <c r="I83" s="588"/>
      <c r="J83" s="324"/>
      <c r="K83" s="324" t="s">
        <v>26</v>
      </c>
      <c r="L83" s="324"/>
      <c r="M83" s="324"/>
      <c r="N83" s="324"/>
    </row>
    <row r="84" spans="1:14" s="5" customFormat="1" ht="23.25" customHeight="1" x14ac:dyDescent="0.3">
      <c r="A84" s="1"/>
      <c r="B84" s="1"/>
      <c r="C84" s="27"/>
      <c r="D84" s="1"/>
      <c r="E84" s="1"/>
      <c r="F84" s="1"/>
      <c r="G84" s="26"/>
      <c r="H84" s="26"/>
      <c r="I84" s="1"/>
      <c r="J84" s="1"/>
      <c r="K84" s="1"/>
      <c r="L84" s="1"/>
      <c r="M84" s="1"/>
      <c r="N84" s="1"/>
    </row>
    <row r="85" spans="1:14" s="5" customFormat="1" ht="15" customHeight="1" x14ac:dyDescent="0.3">
      <c r="A85" s="28"/>
      <c r="B85" s="22"/>
      <c r="C85" s="29"/>
      <c r="D85" s="2" t="s">
        <v>27</v>
      </c>
      <c r="E85" s="2"/>
      <c r="F85" s="2"/>
      <c r="G85" s="2"/>
      <c r="H85" s="2"/>
      <c r="I85" s="2"/>
      <c r="J85" s="2"/>
      <c r="K85" s="2"/>
      <c r="L85" s="2"/>
      <c r="M85" s="2"/>
      <c r="N85" s="2"/>
    </row>
  </sheetData>
  <mergeCells count="7">
    <mergeCell ref="A10:C11"/>
    <mergeCell ref="H10:I10"/>
    <mergeCell ref="H11:I11"/>
    <mergeCell ref="H82:I82"/>
    <mergeCell ref="A83:B83"/>
    <mergeCell ref="E83:F83"/>
    <mergeCell ref="H83:I83"/>
  </mergeCells>
  <pageMargins left="1.8503937007874016" right="1.299212598425197" top="0.98425196850393704" bottom="0.51181102362204722" header="0.51181102362204722" footer="0.51181102362204722"/>
  <pageSetup paperSize="5" scale="70" fitToWidth="3" fitToHeight="3" orientation="landscape" r:id="rId1"/>
  <headerFooter>
    <oddFooter>Página &amp;P</oddFooter>
  </headerFooter>
  <rowBreaks count="2" manualBreakCount="2">
    <brk id="38" max="16383" man="1"/>
    <brk id="61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4"/>
  <sheetViews>
    <sheetView workbookViewId="0">
      <selection activeCell="G11" sqref="G11"/>
    </sheetView>
  </sheetViews>
  <sheetFormatPr baseColWidth="10" defaultRowHeight="14.4" x14ac:dyDescent="0.3"/>
  <cols>
    <col min="2" max="2" width="14.5546875" customWidth="1"/>
    <col min="5" max="5" width="9.6640625" customWidth="1"/>
    <col min="6" max="6" width="11.5546875" style="72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73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145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12" x14ac:dyDescent="0.25">
      <c r="A17" s="390" t="s">
        <v>527</v>
      </c>
      <c r="B17" s="390" t="s">
        <v>528</v>
      </c>
      <c r="C17" s="392">
        <v>42405</v>
      </c>
      <c r="D17" s="390">
        <v>408</v>
      </c>
      <c r="E17" s="392">
        <v>42396</v>
      </c>
      <c r="F17" s="395" t="s">
        <v>143</v>
      </c>
      <c r="G17" s="394" t="s">
        <v>139</v>
      </c>
      <c r="H17" s="394" t="s">
        <v>140</v>
      </c>
      <c r="I17" s="390" t="s">
        <v>53</v>
      </c>
      <c r="J17" s="398">
        <v>300</v>
      </c>
      <c r="K17" s="376">
        <v>168.1</v>
      </c>
      <c r="L17" s="376">
        <f>+J17*K17</f>
        <v>50430</v>
      </c>
      <c r="M17" s="376">
        <f>+L17*0.16</f>
        <v>8068.8</v>
      </c>
      <c r="N17" s="473">
        <f>+L17+M17</f>
        <v>58498.8</v>
      </c>
    </row>
    <row r="18" spans="1:14" s="66" customFormat="1" ht="12" x14ac:dyDescent="0.25">
      <c r="A18" s="390" t="s">
        <v>527</v>
      </c>
      <c r="B18" s="390" t="s">
        <v>528</v>
      </c>
      <c r="C18" s="392">
        <v>42405</v>
      </c>
      <c r="D18" s="390">
        <v>408</v>
      </c>
      <c r="E18" s="392">
        <v>42396</v>
      </c>
      <c r="F18" s="395" t="s">
        <v>143</v>
      </c>
      <c r="G18" s="394" t="s">
        <v>139</v>
      </c>
      <c r="H18" s="394" t="s">
        <v>140</v>
      </c>
      <c r="I18" s="390" t="s">
        <v>53</v>
      </c>
      <c r="J18" s="398">
        <v>200</v>
      </c>
      <c r="K18" s="376">
        <v>81.900000000000006</v>
      </c>
      <c r="L18" s="376">
        <f t="shared" ref="L18:L47" si="0">+J18*K18</f>
        <v>16380.000000000002</v>
      </c>
      <c r="M18" s="376">
        <f t="shared" ref="M18:M47" si="1">+L18*0.16</f>
        <v>2620.8000000000002</v>
      </c>
      <c r="N18" s="473">
        <f t="shared" ref="N18:N39" si="2">+L18+M18</f>
        <v>19000.800000000003</v>
      </c>
    </row>
    <row r="19" spans="1:14" s="66" customFormat="1" ht="12" x14ac:dyDescent="0.25">
      <c r="A19" s="390" t="s">
        <v>527</v>
      </c>
      <c r="B19" s="390" t="s">
        <v>528</v>
      </c>
      <c r="C19" s="392">
        <v>42405</v>
      </c>
      <c r="D19" s="390">
        <v>408</v>
      </c>
      <c r="E19" s="392">
        <v>42396</v>
      </c>
      <c r="F19" s="395" t="s">
        <v>143</v>
      </c>
      <c r="G19" s="394" t="s">
        <v>139</v>
      </c>
      <c r="H19" s="394" t="s">
        <v>146</v>
      </c>
      <c r="I19" s="390" t="s">
        <v>53</v>
      </c>
      <c r="J19" s="398">
        <v>6</v>
      </c>
      <c r="K19" s="376">
        <v>767.24</v>
      </c>
      <c r="L19" s="376">
        <f t="shared" si="0"/>
        <v>4603.4400000000005</v>
      </c>
      <c r="M19" s="376">
        <f t="shared" si="1"/>
        <v>736.55040000000008</v>
      </c>
      <c r="N19" s="473">
        <f t="shared" si="2"/>
        <v>5339.9904000000006</v>
      </c>
    </row>
    <row r="20" spans="1:14" s="66" customFormat="1" ht="12" x14ac:dyDescent="0.25">
      <c r="A20" s="390" t="s">
        <v>515</v>
      </c>
      <c r="B20" s="390" t="s">
        <v>516</v>
      </c>
      <c r="C20" s="392">
        <v>42410</v>
      </c>
      <c r="D20" s="390">
        <v>454</v>
      </c>
      <c r="E20" s="392">
        <v>42404</v>
      </c>
      <c r="F20" s="395" t="s">
        <v>89</v>
      </c>
      <c r="G20" s="394" t="s">
        <v>200</v>
      </c>
      <c r="H20" s="394" t="s">
        <v>56</v>
      </c>
      <c r="I20" s="390" t="s">
        <v>57</v>
      </c>
      <c r="J20" s="398">
        <v>1</v>
      </c>
      <c r="K20" s="376">
        <v>1400</v>
      </c>
      <c r="L20" s="376">
        <f t="shared" si="0"/>
        <v>1400</v>
      </c>
      <c r="M20" s="376">
        <f t="shared" si="1"/>
        <v>224</v>
      </c>
      <c r="N20" s="473">
        <f t="shared" si="2"/>
        <v>1624</v>
      </c>
    </row>
    <row r="21" spans="1:14" s="66" customFormat="1" ht="12" x14ac:dyDescent="0.25">
      <c r="A21" s="390" t="s">
        <v>515</v>
      </c>
      <c r="B21" s="390" t="s">
        <v>516</v>
      </c>
      <c r="C21" s="392">
        <v>42410</v>
      </c>
      <c r="D21" s="390">
        <v>454</v>
      </c>
      <c r="E21" s="392">
        <v>42404</v>
      </c>
      <c r="F21" s="395" t="s">
        <v>89</v>
      </c>
      <c r="G21" s="394" t="s">
        <v>200</v>
      </c>
      <c r="H21" s="394" t="s">
        <v>127</v>
      </c>
      <c r="I21" s="390" t="s">
        <v>57</v>
      </c>
      <c r="J21" s="398">
        <v>1</v>
      </c>
      <c r="K21" s="376">
        <v>1350</v>
      </c>
      <c r="L21" s="376">
        <f t="shared" si="0"/>
        <v>1350</v>
      </c>
      <c r="M21" s="376">
        <f t="shared" si="1"/>
        <v>216</v>
      </c>
      <c r="N21" s="473">
        <f t="shared" si="2"/>
        <v>1566</v>
      </c>
    </row>
    <row r="22" spans="1:14" s="66" customFormat="1" ht="12" x14ac:dyDescent="0.25">
      <c r="A22" s="390" t="s">
        <v>515</v>
      </c>
      <c r="B22" s="390" t="s">
        <v>516</v>
      </c>
      <c r="C22" s="392">
        <v>42410</v>
      </c>
      <c r="D22" s="390">
        <v>454</v>
      </c>
      <c r="E22" s="392">
        <v>42404</v>
      </c>
      <c r="F22" s="395" t="s">
        <v>89</v>
      </c>
      <c r="G22" s="394" t="s">
        <v>200</v>
      </c>
      <c r="H22" s="394" t="s">
        <v>197</v>
      </c>
      <c r="I22" s="390" t="s">
        <v>197</v>
      </c>
      <c r="J22" s="398">
        <v>2</v>
      </c>
      <c r="K22" s="376">
        <v>450</v>
      </c>
      <c r="L22" s="376">
        <f t="shared" si="0"/>
        <v>900</v>
      </c>
      <c r="M22" s="376">
        <f t="shared" si="1"/>
        <v>144</v>
      </c>
      <c r="N22" s="473">
        <f t="shared" si="2"/>
        <v>1044</v>
      </c>
    </row>
    <row r="23" spans="1:14" s="66" customFormat="1" ht="12" x14ac:dyDescent="0.25">
      <c r="A23" s="390" t="s">
        <v>517</v>
      </c>
      <c r="B23" s="390" t="s">
        <v>518</v>
      </c>
      <c r="C23" s="392">
        <v>42412</v>
      </c>
      <c r="D23" s="390" t="s">
        <v>214</v>
      </c>
      <c r="E23" s="392">
        <v>42406</v>
      </c>
      <c r="F23" s="395" t="s">
        <v>89</v>
      </c>
      <c r="G23" s="394" t="s">
        <v>219</v>
      </c>
      <c r="H23" s="394" t="s">
        <v>61</v>
      </c>
      <c r="I23" s="390" t="s">
        <v>57</v>
      </c>
      <c r="J23" s="398">
        <v>25</v>
      </c>
      <c r="K23" s="376">
        <v>1100</v>
      </c>
      <c r="L23" s="376">
        <f t="shared" si="0"/>
        <v>27500</v>
      </c>
      <c r="M23" s="376">
        <f t="shared" si="1"/>
        <v>4400</v>
      </c>
      <c r="N23" s="473">
        <f t="shared" si="2"/>
        <v>31900</v>
      </c>
    </row>
    <row r="24" spans="1:14" s="66" customFormat="1" ht="20.399999999999999" x14ac:dyDescent="0.25">
      <c r="A24" s="390" t="s">
        <v>531</v>
      </c>
      <c r="B24" s="390" t="s">
        <v>532</v>
      </c>
      <c r="C24" s="392">
        <v>42422</v>
      </c>
      <c r="D24" s="390">
        <v>1954</v>
      </c>
      <c r="E24" s="392">
        <v>42408</v>
      </c>
      <c r="F24" s="395" t="s">
        <v>93</v>
      </c>
      <c r="G24" s="394" t="s">
        <v>122</v>
      </c>
      <c r="H24" s="394" t="s">
        <v>94</v>
      </c>
      <c r="I24" s="390" t="s">
        <v>43</v>
      </c>
      <c r="J24" s="398">
        <v>40</v>
      </c>
      <c r="K24" s="376">
        <v>114.224137</v>
      </c>
      <c r="L24" s="376">
        <f t="shared" si="0"/>
        <v>4568.9654799999998</v>
      </c>
      <c r="M24" s="376">
        <f t="shared" si="1"/>
        <v>731.03447679999999</v>
      </c>
      <c r="N24" s="473">
        <f t="shared" si="2"/>
        <v>5299.9999568000003</v>
      </c>
    </row>
    <row r="25" spans="1:14" s="66" customFormat="1" ht="20.399999999999999" x14ac:dyDescent="0.25">
      <c r="A25" s="390" t="s">
        <v>529</v>
      </c>
      <c r="B25" s="390" t="s">
        <v>530</v>
      </c>
      <c r="C25" s="392">
        <v>42422</v>
      </c>
      <c r="D25" s="390">
        <v>1958</v>
      </c>
      <c r="E25" s="392">
        <v>42408</v>
      </c>
      <c r="F25" s="395" t="s">
        <v>93</v>
      </c>
      <c r="G25" s="474" t="s">
        <v>122</v>
      </c>
      <c r="H25" s="394" t="s">
        <v>151</v>
      </c>
      <c r="I25" s="390" t="s">
        <v>53</v>
      </c>
      <c r="J25" s="398">
        <v>2000</v>
      </c>
      <c r="K25" s="376">
        <v>3.62</v>
      </c>
      <c r="L25" s="376">
        <f t="shared" si="0"/>
        <v>7240</v>
      </c>
      <c r="M25" s="376">
        <f t="shared" si="1"/>
        <v>1158.4000000000001</v>
      </c>
      <c r="N25" s="473">
        <f t="shared" si="2"/>
        <v>8398.4</v>
      </c>
    </row>
    <row r="26" spans="1:14" s="66" customFormat="1" ht="12" x14ac:dyDescent="0.25">
      <c r="A26" s="390" t="s">
        <v>523</v>
      </c>
      <c r="B26" s="390" t="s">
        <v>524</v>
      </c>
      <c r="C26" s="392">
        <v>42437</v>
      </c>
      <c r="D26" s="390">
        <v>459</v>
      </c>
      <c r="E26" s="392">
        <v>42424</v>
      </c>
      <c r="F26" s="395" t="s">
        <v>89</v>
      </c>
      <c r="G26" s="474" t="s">
        <v>200</v>
      </c>
      <c r="H26" s="394" t="s">
        <v>56</v>
      </c>
      <c r="I26" s="390" t="s">
        <v>57</v>
      </c>
      <c r="J26" s="398">
        <v>2</v>
      </c>
      <c r="K26" s="376">
        <v>1400</v>
      </c>
      <c r="L26" s="376">
        <f t="shared" si="0"/>
        <v>2800</v>
      </c>
      <c r="M26" s="376">
        <f t="shared" si="1"/>
        <v>448</v>
      </c>
      <c r="N26" s="473">
        <f t="shared" si="2"/>
        <v>3248</v>
      </c>
    </row>
    <row r="27" spans="1:14" s="66" customFormat="1" ht="12" x14ac:dyDescent="0.25">
      <c r="A27" s="390" t="s">
        <v>543</v>
      </c>
      <c r="B27" s="390" t="s">
        <v>544</v>
      </c>
      <c r="C27" s="392">
        <v>42443</v>
      </c>
      <c r="D27" s="390">
        <v>1573</v>
      </c>
      <c r="E27" s="392">
        <v>42437</v>
      </c>
      <c r="F27" s="395" t="s">
        <v>105</v>
      </c>
      <c r="G27" s="474" t="s">
        <v>106</v>
      </c>
      <c r="H27" s="394" t="s">
        <v>270</v>
      </c>
      <c r="I27" s="390" t="s">
        <v>53</v>
      </c>
      <c r="J27" s="398">
        <v>12</v>
      </c>
      <c r="K27" s="376">
        <v>448.28</v>
      </c>
      <c r="L27" s="376">
        <f t="shared" si="0"/>
        <v>5379.36</v>
      </c>
      <c r="M27" s="376">
        <f t="shared" si="1"/>
        <v>860.69759999999997</v>
      </c>
      <c r="N27" s="473">
        <f t="shared" si="2"/>
        <v>6240.0576000000001</v>
      </c>
    </row>
    <row r="28" spans="1:14" s="66" customFormat="1" ht="12" x14ac:dyDescent="0.25">
      <c r="A28" s="390" t="s">
        <v>543</v>
      </c>
      <c r="B28" s="390" t="s">
        <v>544</v>
      </c>
      <c r="C28" s="392">
        <v>42443</v>
      </c>
      <c r="D28" s="390">
        <v>1573</v>
      </c>
      <c r="E28" s="392">
        <v>42437</v>
      </c>
      <c r="F28" s="395" t="s">
        <v>105</v>
      </c>
      <c r="G28" s="474" t="s">
        <v>106</v>
      </c>
      <c r="H28" s="394" t="s">
        <v>177</v>
      </c>
      <c r="I28" s="390" t="s">
        <v>53</v>
      </c>
      <c r="J28" s="398">
        <v>11</v>
      </c>
      <c r="K28" s="376">
        <v>25.86</v>
      </c>
      <c r="L28" s="376">
        <f t="shared" si="0"/>
        <v>284.45999999999998</v>
      </c>
      <c r="M28" s="376">
        <f t="shared" si="1"/>
        <v>45.513599999999997</v>
      </c>
      <c r="N28" s="473">
        <f t="shared" si="2"/>
        <v>329.97359999999998</v>
      </c>
    </row>
    <row r="29" spans="1:14" s="66" customFormat="1" ht="12" x14ac:dyDescent="0.25">
      <c r="A29" s="390" t="s">
        <v>543</v>
      </c>
      <c r="B29" s="390" t="s">
        <v>544</v>
      </c>
      <c r="C29" s="392">
        <v>42443</v>
      </c>
      <c r="D29" s="390">
        <v>1573</v>
      </c>
      <c r="E29" s="392">
        <v>42437</v>
      </c>
      <c r="F29" s="395" t="s">
        <v>105</v>
      </c>
      <c r="G29" s="474" t="s">
        <v>106</v>
      </c>
      <c r="H29" s="394" t="s">
        <v>271</v>
      </c>
      <c r="I29" s="390" t="s">
        <v>53</v>
      </c>
      <c r="J29" s="398">
        <v>1</v>
      </c>
      <c r="K29" s="376">
        <v>103.45</v>
      </c>
      <c r="L29" s="376">
        <f t="shared" si="0"/>
        <v>103.45</v>
      </c>
      <c r="M29" s="376">
        <f t="shared" si="1"/>
        <v>16.552</v>
      </c>
      <c r="N29" s="473">
        <f t="shared" si="2"/>
        <v>120.00200000000001</v>
      </c>
    </row>
    <row r="30" spans="1:14" s="66" customFormat="1" ht="12" x14ac:dyDescent="0.25">
      <c r="A30" s="390" t="s">
        <v>533</v>
      </c>
      <c r="B30" s="390" t="s">
        <v>534</v>
      </c>
      <c r="C30" s="392">
        <v>42443</v>
      </c>
      <c r="D30" s="390">
        <v>422</v>
      </c>
      <c r="E30" s="392">
        <v>42436</v>
      </c>
      <c r="F30" s="395" t="s">
        <v>93</v>
      </c>
      <c r="G30" s="474" t="s">
        <v>139</v>
      </c>
      <c r="H30" s="394" t="s">
        <v>272</v>
      </c>
      <c r="I30" s="390" t="s">
        <v>53</v>
      </c>
      <c r="J30" s="390">
        <v>20</v>
      </c>
      <c r="K30" s="376">
        <v>81.900000000000006</v>
      </c>
      <c r="L30" s="376">
        <f t="shared" si="0"/>
        <v>1638</v>
      </c>
      <c r="M30" s="376">
        <f t="shared" si="1"/>
        <v>262.08</v>
      </c>
      <c r="N30" s="473">
        <f t="shared" si="2"/>
        <v>1900.08</v>
      </c>
    </row>
    <row r="31" spans="1:14" s="66" customFormat="1" ht="12" x14ac:dyDescent="0.25">
      <c r="A31" s="390" t="s">
        <v>519</v>
      </c>
      <c r="B31" s="390" t="s">
        <v>520</v>
      </c>
      <c r="C31" s="392">
        <v>42443</v>
      </c>
      <c r="D31" s="390" t="s">
        <v>273</v>
      </c>
      <c r="E31" s="392">
        <v>42436</v>
      </c>
      <c r="F31" s="395" t="s">
        <v>89</v>
      </c>
      <c r="G31" s="394" t="s">
        <v>219</v>
      </c>
      <c r="H31" s="394" t="s">
        <v>61</v>
      </c>
      <c r="I31" s="390" t="s">
        <v>57</v>
      </c>
      <c r="J31" s="398">
        <v>5</v>
      </c>
      <c r="K31" s="376">
        <v>1100</v>
      </c>
      <c r="L31" s="376">
        <f t="shared" si="0"/>
        <v>5500</v>
      </c>
      <c r="M31" s="376">
        <f t="shared" si="1"/>
        <v>880</v>
      </c>
      <c r="N31" s="473">
        <f t="shared" si="2"/>
        <v>6380</v>
      </c>
    </row>
    <row r="32" spans="1:14" s="66" customFormat="1" ht="12" x14ac:dyDescent="0.25">
      <c r="A32" s="390" t="s">
        <v>535</v>
      </c>
      <c r="B32" s="390" t="s">
        <v>536</v>
      </c>
      <c r="C32" s="392">
        <v>42443</v>
      </c>
      <c r="D32" s="390" t="s">
        <v>278</v>
      </c>
      <c r="E32" s="392">
        <v>42436</v>
      </c>
      <c r="F32" s="395" t="s">
        <v>93</v>
      </c>
      <c r="G32" s="394" t="s">
        <v>219</v>
      </c>
      <c r="H32" s="394" t="s">
        <v>94</v>
      </c>
      <c r="I32" s="390" t="s">
        <v>107</v>
      </c>
      <c r="J32" s="398">
        <v>1</v>
      </c>
      <c r="K32" s="376">
        <v>2500</v>
      </c>
      <c r="L32" s="376">
        <f t="shared" si="0"/>
        <v>2500</v>
      </c>
      <c r="M32" s="376">
        <f t="shared" si="1"/>
        <v>400</v>
      </c>
      <c r="N32" s="473">
        <f t="shared" si="2"/>
        <v>2900</v>
      </c>
    </row>
    <row r="33" spans="1:14" s="66" customFormat="1" ht="12" x14ac:dyDescent="0.25">
      <c r="A33" s="390" t="s">
        <v>537</v>
      </c>
      <c r="B33" s="390" t="s">
        <v>538</v>
      </c>
      <c r="C33" s="392">
        <v>42451</v>
      </c>
      <c r="D33" s="390" t="s">
        <v>290</v>
      </c>
      <c r="E33" s="392">
        <v>42445</v>
      </c>
      <c r="F33" s="395" t="s">
        <v>93</v>
      </c>
      <c r="G33" s="394" t="s">
        <v>219</v>
      </c>
      <c r="H33" s="394" t="s">
        <v>94</v>
      </c>
      <c r="I33" s="390" t="s">
        <v>107</v>
      </c>
      <c r="J33" s="398">
        <v>1</v>
      </c>
      <c r="K33" s="376">
        <v>2500</v>
      </c>
      <c r="L33" s="376">
        <f t="shared" si="0"/>
        <v>2500</v>
      </c>
      <c r="M33" s="376">
        <f t="shared" si="1"/>
        <v>400</v>
      </c>
      <c r="N33" s="473">
        <f t="shared" si="2"/>
        <v>2900</v>
      </c>
    </row>
    <row r="34" spans="1:14" s="66" customFormat="1" ht="12" x14ac:dyDescent="0.25">
      <c r="A34" s="390" t="s">
        <v>525</v>
      </c>
      <c r="B34" s="390" t="s">
        <v>526</v>
      </c>
      <c r="C34" s="392">
        <v>42451</v>
      </c>
      <c r="D34" s="390">
        <v>340</v>
      </c>
      <c r="E34" s="392">
        <v>43535</v>
      </c>
      <c r="F34" s="395" t="s">
        <v>89</v>
      </c>
      <c r="G34" s="394" t="s">
        <v>126</v>
      </c>
      <c r="H34" s="394" t="s">
        <v>56</v>
      </c>
      <c r="I34" s="390" t="s">
        <v>57</v>
      </c>
      <c r="J34" s="398">
        <v>3</v>
      </c>
      <c r="K34" s="376">
        <v>1400</v>
      </c>
      <c r="L34" s="376">
        <f t="shared" si="0"/>
        <v>4200</v>
      </c>
      <c r="M34" s="376">
        <f t="shared" si="1"/>
        <v>672</v>
      </c>
      <c r="N34" s="473">
        <f t="shared" si="2"/>
        <v>4872</v>
      </c>
    </row>
    <row r="35" spans="1:14" s="66" customFormat="1" ht="12" x14ac:dyDescent="0.25">
      <c r="A35" s="390" t="s">
        <v>525</v>
      </c>
      <c r="B35" s="390" t="s">
        <v>526</v>
      </c>
      <c r="C35" s="392">
        <v>42451</v>
      </c>
      <c r="D35" s="390">
        <v>340</v>
      </c>
      <c r="E35" s="392">
        <v>43535</v>
      </c>
      <c r="F35" s="395" t="s">
        <v>89</v>
      </c>
      <c r="G35" s="394" t="s">
        <v>126</v>
      </c>
      <c r="H35" s="394" t="s">
        <v>197</v>
      </c>
      <c r="I35" s="390" t="s">
        <v>57</v>
      </c>
      <c r="J35" s="390">
        <v>3</v>
      </c>
      <c r="K35" s="376">
        <v>350</v>
      </c>
      <c r="L35" s="376">
        <f t="shared" si="0"/>
        <v>1050</v>
      </c>
      <c r="M35" s="376">
        <f t="shared" si="1"/>
        <v>168</v>
      </c>
      <c r="N35" s="473">
        <f t="shared" si="2"/>
        <v>1218</v>
      </c>
    </row>
    <row r="36" spans="1:14" s="66" customFormat="1" ht="12" x14ac:dyDescent="0.25">
      <c r="A36" s="390" t="s">
        <v>521</v>
      </c>
      <c r="B36" s="390" t="s">
        <v>522</v>
      </c>
      <c r="C36" s="390">
        <v>42460</v>
      </c>
      <c r="D36" s="390">
        <v>297</v>
      </c>
      <c r="E36" s="392">
        <v>42459</v>
      </c>
      <c r="F36" s="395" t="s">
        <v>89</v>
      </c>
      <c r="G36" s="394" t="s">
        <v>65</v>
      </c>
      <c r="H36" s="394" t="s">
        <v>197</v>
      </c>
      <c r="I36" s="390" t="s">
        <v>57</v>
      </c>
      <c r="J36" s="390">
        <v>2</v>
      </c>
      <c r="K36" s="376">
        <v>450</v>
      </c>
      <c r="L36" s="376">
        <f t="shared" si="0"/>
        <v>900</v>
      </c>
      <c r="M36" s="376">
        <f t="shared" si="1"/>
        <v>144</v>
      </c>
      <c r="N36" s="473">
        <f t="shared" si="2"/>
        <v>1044</v>
      </c>
    </row>
    <row r="37" spans="1:14" s="66" customFormat="1" ht="12" x14ac:dyDescent="0.25">
      <c r="A37" s="390" t="s">
        <v>521</v>
      </c>
      <c r="B37" s="390" t="s">
        <v>522</v>
      </c>
      <c r="C37" s="392">
        <v>42460</v>
      </c>
      <c r="D37" s="390">
        <v>297</v>
      </c>
      <c r="E37" s="392">
        <v>42459</v>
      </c>
      <c r="F37" s="395" t="s">
        <v>89</v>
      </c>
      <c r="G37" s="394" t="s">
        <v>65</v>
      </c>
      <c r="H37" s="394" t="s">
        <v>287</v>
      </c>
      <c r="I37" s="390" t="s">
        <v>57</v>
      </c>
      <c r="J37" s="390">
        <v>2</v>
      </c>
      <c r="K37" s="376">
        <v>1350</v>
      </c>
      <c r="L37" s="376">
        <f t="shared" si="0"/>
        <v>2700</v>
      </c>
      <c r="M37" s="376">
        <f t="shared" si="1"/>
        <v>432</v>
      </c>
      <c r="N37" s="473">
        <f t="shared" si="2"/>
        <v>3132</v>
      </c>
    </row>
    <row r="38" spans="1:14" s="66" customFormat="1" ht="12" x14ac:dyDescent="0.25">
      <c r="A38" s="390" t="s">
        <v>541</v>
      </c>
      <c r="B38" s="390" t="s">
        <v>542</v>
      </c>
      <c r="C38" s="392">
        <v>42460</v>
      </c>
      <c r="D38" s="390">
        <v>1588</v>
      </c>
      <c r="E38" s="392">
        <v>42459</v>
      </c>
      <c r="F38" s="395" t="s">
        <v>93</v>
      </c>
      <c r="G38" s="394" t="s">
        <v>106</v>
      </c>
      <c r="H38" s="394" t="s">
        <v>94</v>
      </c>
      <c r="I38" s="390" t="s">
        <v>107</v>
      </c>
      <c r="J38" s="390">
        <v>1</v>
      </c>
      <c r="K38" s="376">
        <v>1932.22</v>
      </c>
      <c r="L38" s="376">
        <f t="shared" si="0"/>
        <v>1932.22</v>
      </c>
      <c r="M38" s="376">
        <f t="shared" si="1"/>
        <v>309.15520000000004</v>
      </c>
      <c r="N38" s="473">
        <f t="shared" si="2"/>
        <v>2241.3751999999999</v>
      </c>
    </row>
    <row r="39" spans="1:14" s="66" customFormat="1" ht="20.399999999999999" x14ac:dyDescent="0.25">
      <c r="A39" s="390" t="s">
        <v>539</v>
      </c>
      <c r="B39" s="390" t="s">
        <v>540</v>
      </c>
      <c r="C39" s="392">
        <v>42460</v>
      </c>
      <c r="D39" s="390">
        <v>2121</v>
      </c>
      <c r="E39" s="392">
        <v>42444</v>
      </c>
      <c r="F39" s="395" t="s">
        <v>93</v>
      </c>
      <c r="G39" s="394" t="s">
        <v>122</v>
      </c>
      <c r="H39" s="394" t="s">
        <v>94</v>
      </c>
      <c r="I39" s="390" t="s">
        <v>43</v>
      </c>
      <c r="J39" s="390">
        <v>40</v>
      </c>
      <c r="K39" s="376">
        <v>114.224137</v>
      </c>
      <c r="L39" s="376">
        <f t="shared" si="0"/>
        <v>4568.9654799999998</v>
      </c>
      <c r="M39" s="376">
        <f t="shared" si="1"/>
        <v>731.03447679999999</v>
      </c>
      <c r="N39" s="473">
        <f t="shared" si="2"/>
        <v>5299.9999568000003</v>
      </c>
    </row>
    <row r="40" spans="1:14" s="66" customFormat="1" ht="20.399999999999999" x14ac:dyDescent="0.25">
      <c r="A40" s="390" t="s">
        <v>497</v>
      </c>
      <c r="B40" s="390" t="s">
        <v>498</v>
      </c>
      <c r="C40" s="392">
        <v>42403</v>
      </c>
      <c r="D40" s="390" t="s">
        <v>401</v>
      </c>
      <c r="E40" s="392">
        <v>42401</v>
      </c>
      <c r="F40" s="395" t="s">
        <v>397</v>
      </c>
      <c r="G40" s="394" t="s">
        <v>410</v>
      </c>
      <c r="H40" s="394" t="s">
        <v>398</v>
      </c>
      <c r="I40" s="394" t="s">
        <v>431</v>
      </c>
      <c r="J40" s="390"/>
      <c r="K40" s="376"/>
      <c r="L40" s="376">
        <f t="shared" si="0"/>
        <v>0</v>
      </c>
      <c r="M40" s="376">
        <f t="shared" si="1"/>
        <v>0</v>
      </c>
      <c r="N40" s="473">
        <v>4500</v>
      </c>
    </row>
    <row r="41" spans="1:14" s="66" customFormat="1" ht="20.399999999999999" x14ac:dyDescent="0.25">
      <c r="A41" s="390" t="s">
        <v>499</v>
      </c>
      <c r="B41" s="390" t="s">
        <v>500</v>
      </c>
      <c r="C41" s="392">
        <v>42410</v>
      </c>
      <c r="D41" s="390" t="s">
        <v>401</v>
      </c>
      <c r="E41" s="392">
        <v>42408</v>
      </c>
      <c r="F41" s="395" t="s">
        <v>397</v>
      </c>
      <c r="G41" s="394" t="s">
        <v>410</v>
      </c>
      <c r="H41" s="394" t="s">
        <v>415</v>
      </c>
      <c r="I41" s="394" t="s">
        <v>431</v>
      </c>
      <c r="J41" s="390"/>
      <c r="K41" s="376"/>
      <c r="L41" s="376">
        <f t="shared" si="0"/>
        <v>0</v>
      </c>
      <c r="M41" s="376">
        <f t="shared" si="1"/>
        <v>0</v>
      </c>
      <c r="N41" s="473">
        <v>7200</v>
      </c>
    </row>
    <row r="42" spans="1:14" s="66" customFormat="1" ht="20.399999999999999" x14ac:dyDescent="0.25">
      <c r="A42" s="390" t="s">
        <v>501</v>
      </c>
      <c r="B42" s="390" t="s">
        <v>502</v>
      </c>
      <c r="C42" s="392">
        <v>42412</v>
      </c>
      <c r="D42" s="390" t="s">
        <v>401</v>
      </c>
      <c r="E42" s="392">
        <v>42415</v>
      </c>
      <c r="F42" s="395" t="s">
        <v>397</v>
      </c>
      <c r="G42" s="394" t="s">
        <v>410</v>
      </c>
      <c r="H42" s="394" t="s">
        <v>399</v>
      </c>
      <c r="I42" s="394" t="s">
        <v>431</v>
      </c>
      <c r="J42" s="390"/>
      <c r="K42" s="376"/>
      <c r="L42" s="376">
        <f t="shared" si="0"/>
        <v>0</v>
      </c>
      <c r="M42" s="376">
        <f t="shared" si="1"/>
        <v>0</v>
      </c>
      <c r="N42" s="473">
        <v>7200</v>
      </c>
    </row>
    <row r="43" spans="1:14" s="66" customFormat="1" ht="20.399999999999999" x14ac:dyDescent="0.25">
      <c r="A43" s="390" t="s">
        <v>503</v>
      </c>
      <c r="B43" s="390" t="s">
        <v>504</v>
      </c>
      <c r="C43" s="392">
        <v>42423</v>
      </c>
      <c r="D43" s="390" t="s">
        <v>401</v>
      </c>
      <c r="E43" s="392">
        <v>42422</v>
      </c>
      <c r="F43" s="395" t="s">
        <v>397</v>
      </c>
      <c r="G43" s="394" t="s">
        <v>410</v>
      </c>
      <c r="H43" s="394" t="s">
        <v>400</v>
      </c>
      <c r="I43" s="394" t="s">
        <v>431</v>
      </c>
      <c r="J43" s="390"/>
      <c r="K43" s="376"/>
      <c r="L43" s="376">
        <f t="shared" si="0"/>
        <v>0</v>
      </c>
      <c r="M43" s="376">
        <f t="shared" si="1"/>
        <v>0</v>
      </c>
      <c r="N43" s="473">
        <v>10800</v>
      </c>
    </row>
    <row r="44" spans="1:14" s="66" customFormat="1" ht="20.399999999999999" x14ac:dyDescent="0.25">
      <c r="A44" s="390" t="s">
        <v>505</v>
      </c>
      <c r="B44" s="390" t="s">
        <v>506</v>
      </c>
      <c r="C44" s="392">
        <v>42430</v>
      </c>
      <c r="D44" s="390" t="s">
        <v>401</v>
      </c>
      <c r="E44" s="392">
        <v>42429</v>
      </c>
      <c r="F44" s="395" t="s">
        <v>397</v>
      </c>
      <c r="G44" s="394" t="s">
        <v>410</v>
      </c>
      <c r="H44" s="394" t="s">
        <v>513</v>
      </c>
      <c r="I44" s="394" t="s">
        <v>431</v>
      </c>
      <c r="J44" s="390"/>
      <c r="K44" s="376"/>
      <c r="L44" s="376">
        <f t="shared" si="0"/>
        <v>0</v>
      </c>
      <c r="M44" s="376">
        <f t="shared" si="1"/>
        <v>0</v>
      </c>
      <c r="N44" s="473">
        <v>10800</v>
      </c>
    </row>
    <row r="45" spans="1:14" s="66" customFormat="1" ht="12" x14ac:dyDescent="0.25">
      <c r="A45" s="390" t="s">
        <v>507</v>
      </c>
      <c r="B45" s="390" t="s">
        <v>508</v>
      </c>
      <c r="C45" s="392">
        <v>42437</v>
      </c>
      <c r="D45" s="390" t="s">
        <v>401</v>
      </c>
      <c r="E45" s="392">
        <v>42436</v>
      </c>
      <c r="F45" s="395" t="s">
        <v>397</v>
      </c>
      <c r="G45" s="394" t="s">
        <v>410</v>
      </c>
      <c r="H45" s="394" t="s">
        <v>514</v>
      </c>
      <c r="I45" s="394" t="s">
        <v>431</v>
      </c>
      <c r="J45" s="390"/>
      <c r="K45" s="376"/>
      <c r="L45" s="376">
        <f t="shared" si="0"/>
        <v>0</v>
      </c>
      <c r="M45" s="376">
        <f t="shared" si="1"/>
        <v>0</v>
      </c>
      <c r="N45" s="473">
        <v>10800</v>
      </c>
    </row>
    <row r="46" spans="1:14" s="66" customFormat="1" ht="20.399999999999999" x14ac:dyDescent="0.25">
      <c r="A46" s="390" t="s">
        <v>509</v>
      </c>
      <c r="B46" s="390" t="s">
        <v>510</v>
      </c>
      <c r="C46" s="392">
        <v>42443</v>
      </c>
      <c r="D46" s="390" t="s">
        <v>401</v>
      </c>
      <c r="E46" s="392">
        <v>42443</v>
      </c>
      <c r="F46" s="395" t="s">
        <v>397</v>
      </c>
      <c r="G46" s="394" t="s">
        <v>410</v>
      </c>
      <c r="H46" s="394" t="s">
        <v>416</v>
      </c>
      <c r="I46" s="394" t="s">
        <v>431</v>
      </c>
      <c r="J46" s="390"/>
      <c r="K46" s="376"/>
      <c r="L46" s="376">
        <f t="shared" si="0"/>
        <v>0</v>
      </c>
      <c r="M46" s="376">
        <f t="shared" si="1"/>
        <v>0</v>
      </c>
      <c r="N46" s="473">
        <v>12300</v>
      </c>
    </row>
    <row r="47" spans="1:14" s="66" customFormat="1" ht="20.399999999999999" x14ac:dyDescent="0.25">
      <c r="A47" s="390" t="s">
        <v>511</v>
      </c>
      <c r="B47" s="390" t="s">
        <v>512</v>
      </c>
      <c r="C47" s="392">
        <v>42443</v>
      </c>
      <c r="D47" s="390" t="s">
        <v>401</v>
      </c>
      <c r="E47" s="392">
        <v>42450</v>
      </c>
      <c r="F47" s="395" t="s">
        <v>397</v>
      </c>
      <c r="G47" s="394" t="s">
        <v>410</v>
      </c>
      <c r="H47" s="394" t="s">
        <v>417</v>
      </c>
      <c r="I47" s="394" t="s">
        <v>431</v>
      </c>
      <c r="J47" s="390"/>
      <c r="K47" s="376"/>
      <c r="L47" s="376">
        <f t="shared" si="0"/>
        <v>0</v>
      </c>
      <c r="M47" s="376">
        <f t="shared" si="1"/>
        <v>0</v>
      </c>
      <c r="N47" s="473">
        <v>12300</v>
      </c>
    </row>
    <row r="48" spans="1:14" s="66" customFormat="1" ht="12" x14ac:dyDescent="0.25">
      <c r="A48" s="396"/>
      <c r="B48" s="396"/>
      <c r="C48" s="396"/>
      <c r="D48" s="396"/>
      <c r="E48" s="396"/>
      <c r="F48" s="395"/>
      <c r="G48" s="396"/>
      <c r="H48" s="396"/>
      <c r="I48" s="393"/>
      <c r="J48" s="393"/>
      <c r="K48" s="378"/>
      <c r="L48" s="378"/>
      <c r="M48" s="378"/>
      <c r="N48" s="378">
        <f>SUM(N17:N47)</f>
        <v>250397.47871359999</v>
      </c>
    </row>
    <row r="50" spans="1:14" x14ac:dyDescent="0.3">
      <c r="A50" t="s">
        <v>137</v>
      </c>
      <c r="B50">
        <v>1229</v>
      </c>
    </row>
    <row r="57" spans="1:14" x14ac:dyDescent="0.3">
      <c r="G57" s="74"/>
    </row>
    <row r="58" spans="1:14" s="81" customFormat="1" ht="10.199999999999999" x14ac:dyDescent="0.2">
      <c r="A58" s="75" t="s">
        <v>28</v>
      </c>
      <c r="B58" s="75"/>
      <c r="C58" s="76"/>
      <c r="D58" s="75"/>
      <c r="E58" s="77" t="s">
        <v>29</v>
      </c>
      <c r="F58" s="78"/>
      <c r="G58" s="79"/>
      <c r="H58" s="594" t="s">
        <v>63</v>
      </c>
      <c r="I58" s="594"/>
      <c r="J58" s="77"/>
      <c r="K58" s="77" t="s">
        <v>64</v>
      </c>
      <c r="L58" s="77"/>
      <c r="M58" s="77"/>
      <c r="N58" s="80"/>
    </row>
    <row r="59" spans="1:14" s="81" customFormat="1" ht="10.199999999999999" x14ac:dyDescent="0.2">
      <c r="A59" s="595" t="s">
        <v>24</v>
      </c>
      <c r="B59" s="595"/>
      <c r="C59" s="82"/>
      <c r="D59" s="77"/>
      <c r="E59" s="595" t="s">
        <v>25</v>
      </c>
      <c r="F59" s="595"/>
      <c r="G59" s="79"/>
      <c r="H59" s="596" t="s">
        <v>32</v>
      </c>
      <c r="I59" s="596"/>
      <c r="J59" s="77"/>
      <c r="K59" s="77" t="s">
        <v>26</v>
      </c>
      <c r="L59" s="77"/>
      <c r="M59" s="77"/>
      <c r="N59" s="80"/>
    </row>
    <row r="60" spans="1:14" s="84" customFormat="1" ht="13.8" x14ac:dyDescent="0.3">
      <c r="A60" s="77"/>
      <c r="B60" s="77"/>
      <c r="C60" s="82"/>
      <c r="D60" s="77"/>
      <c r="E60" s="77"/>
      <c r="F60" s="83"/>
      <c r="G60" s="79"/>
      <c r="H60" s="79"/>
      <c r="I60" s="77"/>
      <c r="J60" s="77"/>
      <c r="K60" s="77"/>
      <c r="L60" s="77"/>
      <c r="M60" s="77"/>
      <c r="N60" s="80"/>
    </row>
    <row r="61" spans="1:14" s="84" customFormat="1" ht="13.8" x14ac:dyDescent="0.3">
      <c r="A61" s="85"/>
      <c r="B61" s="86"/>
      <c r="C61" s="87"/>
      <c r="D61" s="88" t="s">
        <v>27</v>
      </c>
      <c r="E61" s="88"/>
      <c r="F61" s="89"/>
      <c r="G61" s="88"/>
      <c r="H61" s="88"/>
      <c r="I61" s="88"/>
      <c r="J61" s="88"/>
      <c r="K61" s="88"/>
      <c r="L61" s="88"/>
      <c r="M61" s="88"/>
      <c r="N61" s="90"/>
    </row>
    <row r="62" spans="1:14" x14ac:dyDescent="0.3">
      <c r="E62" s="74"/>
      <c r="G62" s="74"/>
    </row>
    <row r="63" spans="1:14" x14ac:dyDescent="0.3">
      <c r="G63" s="91"/>
    </row>
    <row r="64" spans="1:14" x14ac:dyDescent="0.3">
      <c r="G64" s="91"/>
    </row>
  </sheetData>
  <mergeCells count="6">
    <mergeCell ref="A10:C10"/>
    <mergeCell ref="A13:B13"/>
    <mergeCell ref="H58:I58"/>
    <mergeCell ref="A59:B59"/>
    <mergeCell ref="E59:F59"/>
    <mergeCell ref="H59:I59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01"/>
  <sheetViews>
    <sheetView topLeftCell="A79" workbookViewId="0">
      <selection activeCell="D79" sqref="D79"/>
    </sheetView>
  </sheetViews>
  <sheetFormatPr baseColWidth="10" defaultRowHeight="14.4" x14ac:dyDescent="0.3"/>
  <cols>
    <col min="2" max="2" width="13.33203125" customWidth="1"/>
    <col min="5" max="5" width="14.33203125" customWidth="1"/>
    <col min="6" max="6" width="11.5546875" style="72"/>
    <col min="7" max="7" width="23.88671875" customWidth="1"/>
    <col min="8" max="8" width="21.33203125" bestFit="1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156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157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12" x14ac:dyDescent="0.25">
      <c r="A17" s="477" t="s">
        <v>593</v>
      </c>
      <c r="B17" s="477" t="s">
        <v>594</v>
      </c>
      <c r="C17" s="478">
        <v>42410</v>
      </c>
      <c r="D17" s="477" t="s">
        <v>158</v>
      </c>
      <c r="E17" s="478">
        <v>42402</v>
      </c>
      <c r="F17" s="479" t="s">
        <v>97</v>
      </c>
      <c r="G17" s="480" t="s">
        <v>98</v>
      </c>
      <c r="H17" s="416" t="s">
        <v>962</v>
      </c>
      <c r="I17" s="399" t="s">
        <v>959</v>
      </c>
      <c r="J17" s="481">
        <v>12</v>
      </c>
      <c r="K17" s="482">
        <v>480</v>
      </c>
      <c r="L17" s="483">
        <f>+J17*K17</f>
        <v>5760</v>
      </c>
      <c r="M17" s="483">
        <f>+L17*0.16</f>
        <v>921.6</v>
      </c>
      <c r="N17" s="484">
        <f>+L17+M17</f>
        <v>6681.6</v>
      </c>
    </row>
    <row r="18" spans="1:14" s="66" customFormat="1" ht="12" x14ac:dyDescent="0.25">
      <c r="A18" s="477" t="s">
        <v>593</v>
      </c>
      <c r="B18" s="477" t="s">
        <v>594</v>
      </c>
      <c r="C18" s="478">
        <v>42410</v>
      </c>
      <c r="D18" s="477" t="s">
        <v>158</v>
      </c>
      <c r="E18" s="478">
        <v>42402</v>
      </c>
      <c r="F18" s="479" t="s">
        <v>97</v>
      </c>
      <c r="G18" s="480" t="s">
        <v>98</v>
      </c>
      <c r="H18" s="485" t="s">
        <v>159</v>
      </c>
      <c r="I18" s="399" t="s">
        <v>959</v>
      </c>
      <c r="J18" s="481">
        <v>74</v>
      </c>
      <c r="K18" s="482">
        <v>28</v>
      </c>
      <c r="L18" s="483">
        <f t="shared" ref="L18:L84" si="0">+J18*K18</f>
        <v>2072</v>
      </c>
      <c r="M18" s="483">
        <f t="shared" ref="M18:M84" si="1">+L18*0.16</f>
        <v>331.52</v>
      </c>
      <c r="N18" s="484">
        <f t="shared" ref="N18:N84" si="2">+L18+M18</f>
        <v>2403.52</v>
      </c>
    </row>
    <row r="19" spans="1:14" s="66" customFormat="1" ht="12" x14ac:dyDescent="0.25">
      <c r="A19" s="477" t="s">
        <v>593</v>
      </c>
      <c r="B19" s="477" t="s">
        <v>594</v>
      </c>
      <c r="C19" s="478">
        <v>42410</v>
      </c>
      <c r="D19" s="477" t="s">
        <v>158</v>
      </c>
      <c r="E19" s="478">
        <v>42402</v>
      </c>
      <c r="F19" s="479" t="s">
        <v>97</v>
      </c>
      <c r="G19" s="480" t="s">
        <v>98</v>
      </c>
      <c r="H19" s="485" t="s">
        <v>963</v>
      </c>
      <c r="I19" s="399" t="s">
        <v>959</v>
      </c>
      <c r="J19" s="481">
        <v>24</v>
      </c>
      <c r="K19" s="482">
        <v>10</v>
      </c>
      <c r="L19" s="483">
        <f t="shared" si="0"/>
        <v>240</v>
      </c>
      <c r="M19" s="483">
        <f t="shared" si="1"/>
        <v>38.4</v>
      </c>
      <c r="N19" s="484">
        <f t="shared" si="2"/>
        <v>278.39999999999998</v>
      </c>
    </row>
    <row r="20" spans="1:14" s="66" customFormat="1" ht="12" x14ac:dyDescent="0.25">
      <c r="A20" s="477" t="s">
        <v>593</v>
      </c>
      <c r="B20" s="477" t="s">
        <v>594</v>
      </c>
      <c r="C20" s="478">
        <v>42410</v>
      </c>
      <c r="D20" s="477" t="s">
        <v>158</v>
      </c>
      <c r="E20" s="478">
        <v>42402</v>
      </c>
      <c r="F20" s="479" t="s">
        <v>97</v>
      </c>
      <c r="G20" s="480" t="s">
        <v>98</v>
      </c>
      <c r="H20" s="485" t="s">
        <v>964</v>
      </c>
      <c r="I20" s="399" t="s">
        <v>959</v>
      </c>
      <c r="J20" s="481">
        <v>65</v>
      </c>
      <c r="K20" s="482">
        <v>40</v>
      </c>
      <c r="L20" s="483">
        <f t="shared" si="0"/>
        <v>2600</v>
      </c>
      <c r="M20" s="483">
        <f t="shared" si="1"/>
        <v>416</v>
      </c>
      <c r="N20" s="484">
        <f t="shared" si="2"/>
        <v>3016</v>
      </c>
    </row>
    <row r="21" spans="1:14" s="66" customFormat="1" ht="12" x14ac:dyDescent="0.25">
      <c r="A21" s="477" t="s">
        <v>593</v>
      </c>
      <c r="B21" s="477" t="s">
        <v>594</v>
      </c>
      <c r="C21" s="478">
        <v>42410</v>
      </c>
      <c r="D21" s="477" t="s">
        <v>158</v>
      </c>
      <c r="E21" s="478">
        <v>42402</v>
      </c>
      <c r="F21" s="479" t="s">
        <v>97</v>
      </c>
      <c r="G21" s="480" t="s">
        <v>98</v>
      </c>
      <c r="H21" s="485" t="s">
        <v>965</v>
      </c>
      <c r="I21" s="399" t="s">
        <v>959</v>
      </c>
      <c r="J21" s="481">
        <v>28</v>
      </c>
      <c r="K21" s="482">
        <v>55</v>
      </c>
      <c r="L21" s="483">
        <f t="shared" si="0"/>
        <v>1540</v>
      </c>
      <c r="M21" s="483">
        <f t="shared" si="1"/>
        <v>246.4</v>
      </c>
      <c r="N21" s="484">
        <f t="shared" si="2"/>
        <v>1786.4</v>
      </c>
    </row>
    <row r="22" spans="1:14" s="66" customFormat="1" ht="12" x14ac:dyDescent="0.25">
      <c r="A22" s="477" t="s">
        <v>575</v>
      </c>
      <c r="B22" s="477" t="s">
        <v>576</v>
      </c>
      <c r="C22" s="478">
        <v>42410</v>
      </c>
      <c r="D22" s="477">
        <v>559</v>
      </c>
      <c r="E22" s="478">
        <v>42404</v>
      </c>
      <c r="F22" s="479" t="s">
        <v>89</v>
      </c>
      <c r="G22" s="480" t="s">
        <v>104</v>
      </c>
      <c r="H22" s="480" t="s">
        <v>56</v>
      </c>
      <c r="I22" s="477" t="s">
        <v>57</v>
      </c>
      <c r="J22" s="399">
        <v>3</v>
      </c>
      <c r="K22" s="483">
        <v>1400</v>
      </c>
      <c r="L22" s="483">
        <f t="shared" si="0"/>
        <v>4200</v>
      </c>
      <c r="M22" s="483">
        <f t="shared" si="1"/>
        <v>672</v>
      </c>
      <c r="N22" s="484">
        <f t="shared" si="2"/>
        <v>4872</v>
      </c>
    </row>
    <row r="23" spans="1:14" s="66" customFormat="1" ht="12" x14ac:dyDescent="0.25">
      <c r="A23" s="477" t="s">
        <v>575</v>
      </c>
      <c r="B23" s="477" t="s">
        <v>576</v>
      </c>
      <c r="C23" s="478">
        <v>42410</v>
      </c>
      <c r="D23" s="477">
        <v>559</v>
      </c>
      <c r="E23" s="478">
        <v>42404</v>
      </c>
      <c r="F23" s="479" t="s">
        <v>89</v>
      </c>
      <c r="G23" s="480" t="s">
        <v>104</v>
      </c>
      <c r="H23" s="480" t="s">
        <v>127</v>
      </c>
      <c r="I23" s="477" t="s">
        <v>57</v>
      </c>
      <c r="J23" s="399">
        <v>2</v>
      </c>
      <c r="K23" s="483">
        <v>1350</v>
      </c>
      <c r="L23" s="483">
        <f t="shared" si="0"/>
        <v>2700</v>
      </c>
      <c r="M23" s="483">
        <f t="shared" si="1"/>
        <v>432</v>
      </c>
      <c r="N23" s="484">
        <f t="shared" si="2"/>
        <v>3132</v>
      </c>
    </row>
    <row r="24" spans="1:14" s="66" customFormat="1" ht="12" x14ac:dyDescent="0.25">
      <c r="A24" s="477" t="s">
        <v>575</v>
      </c>
      <c r="B24" s="477" t="s">
        <v>576</v>
      </c>
      <c r="C24" s="478">
        <v>42410</v>
      </c>
      <c r="D24" s="477">
        <v>559</v>
      </c>
      <c r="E24" s="478">
        <v>42404</v>
      </c>
      <c r="F24" s="479" t="s">
        <v>89</v>
      </c>
      <c r="G24" s="480" t="s">
        <v>104</v>
      </c>
      <c r="H24" s="480" t="s">
        <v>198</v>
      </c>
      <c r="I24" s="477" t="s">
        <v>57</v>
      </c>
      <c r="J24" s="399">
        <v>2</v>
      </c>
      <c r="K24" s="483">
        <v>1500</v>
      </c>
      <c r="L24" s="483">
        <f t="shared" si="0"/>
        <v>3000</v>
      </c>
      <c r="M24" s="483">
        <f t="shared" si="1"/>
        <v>480</v>
      </c>
      <c r="N24" s="484">
        <f t="shared" si="2"/>
        <v>3480</v>
      </c>
    </row>
    <row r="25" spans="1:14" s="66" customFormat="1" ht="12" x14ac:dyDescent="0.25">
      <c r="A25" s="477" t="s">
        <v>575</v>
      </c>
      <c r="B25" s="477" t="s">
        <v>576</v>
      </c>
      <c r="C25" s="478">
        <v>42410</v>
      </c>
      <c r="D25" s="477">
        <v>559</v>
      </c>
      <c r="E25" s="478">
        <v>42404</v>
      </c>
      <c r="F25" s="479" t="s">
        <v>89</v>
      </c>
      <c r="G25" s="480" t="s">
        <v>104</v>
      </c>
      <c r="H25" s="480" t="s">
        <v>197</v>
      </c>
      <c r="I25" s="477" t="s">
        <v>197</v>
      </c>
      <c r="J25" s="399">
        <v>7</v>
      </c>
      <c r="K25" s="483">
        <v>450</v>
      </c>
      <c r="L25" s="483">
        <f t="shared" si="0"/>
        <v>3150</v>
      </c>
      <c r="M25" s="483">
        <f t="shared" si="1"/>
        <v>504</v>
      </c>
      <c r="N25" s="484">
        <f t="shared" si="2"/>
        <v>3654</v>
      </c>
    </row>
    <row r="26" spans="1:14" s="66" customFormat="1" ht="20.399999999999999" x14ac:dyDescent="0.25">
      <c r="A26" s="477" t="s">
        <v>595</v>
      </c>
      <c r="B26" s="477" t="s">
        <v>596</v>
      </c>
      <c r="C26" s="478">
        <v>42418</v>
      </c>
      <c r="D26" s="477">
        <v>1969</v>
      </c>
      <c r="E26" s="478">
        <v>42408</v>
      </c>
      <c r="F26" s="479" t="s">
        <v>105</v>
      </c>
      <c r="G26" s="486" t="s">
        <v>122</v>
      </c>
      <c r="H26" s="485" t="s">
        <v>966</v>
      </c>
      <c r="I26" s="399" t="s">
        <v>959</v>
      </c>
      <c r="J26" s="481">
        <v>200</v>
      </c>
      <c r="K26" s="482">
        <v>68.97</v>
      </c>
      <c r="L26" s="483">
        <f t="shared" si="0"/>
        <v>13794</v>
      </c>
      <c r="M26" s="483">
        <f t="shared" si="1"/>
        <v>2207.04</v>
      </c>
      <c r="N26" s="484">
        <f t="shared" si="2"/>
        <v>16001.04</v>
      </c>
    </row>
    <row r="27" spans="1:14" s="66" customFormat="1" ht="20.399999999999999" x14ac:dyDescent="0.25">
      <c r="A27" s="477" t="s">
        <v>595</v>
      </c>
      <c r="B27" s="477" t="s">
        <v>596</v>
      </c>
      <c r="C27" s="478">
        <v>42418</v>
      </c>
      <c r="D27" s="477">
        <v>1969</v>
      </c>
      <c r="E27" s="478">
        <v>42408</v>
      </c>
      <c r="F27" s="479" t="s">
        <v>105</v>
      </c>
      <c r="G27" s="486" t="s">
        <v>122</v>
      </c>
      <c r="H27" s="485" t="s">
        <v>967</v>
      </c>
      <c r="I27" s="399" t="s">
        <v>112</v>
      </c>
      <c r="J27" s="481">
        <v>50</v>
      </c>
      <c r="K27" s="482">
        <v>12.07</v>
      </c>
      <c r="L27" s="483">
        <f t="shared" si="0"/>
        <v>603.5</v>
      </c>
      <c r="M27" s="483">
        <f t="shared" si="1"/>
        <v>96.56</v>
      </c>
      <c r="N27" s="484">
        <f t="shared" si="2"/>
        <v>700.06</v>
      </c>
    </row>
    <row r="28" spans="1:14" s="66" customFormat="1" ht="20.399999999999999" x14ac:dyDescent="0.25">
      <c r="A28" s="477" t="s">
        <v>595</v>
      </c>
      <c r="B28" s="477" t="s">
        <v>596</v>
      </c>
      <c r="C28" s="478">
        <v>42418</v>
      </c>
      <c r="D28" s="477">
        <v>1969</v>
      </c>
      <c r="E28" s="478">
        <v>42408</v>
      </c>
      <c r="F28" s="479" t="s">
        <v>105</v>
      </c>
      <c r="G28" s="486" t="s">
        <v>122</v>
      </c>
      <c r="H28" s="485" t="s">
        <v>968</v>
      </c>
      <c r="I28" s="399" t="s">
        <v>112</v>
      </c>
      <c r="J28" s="481">
        <v>50</v>
      </c>
      <c r="K28" s="482">
        <v>12.93</v>
      </c>
      <c r="L28" s="483">
        <f t="shared" si="0"/>
        <v>646.5</v>
      </c>
      <c r="M28" s="483">
        <f t="shared" si="1"/>
        <v>103.44</v>
      </c>
      <c r="N28" s="484">
        <f t="shared" si="2"/>
        <v>749.94</v>
      </c>
    </row>
    <row r="29" spans="1:14" s="66" customFormat="1" ht="20.399999999999999" x14ac:dyDescent="0.25">
      <c r="A29" s="477" t="s">
        <v>595</v>
      </c>
      <c r="B29" s="477" t="s">
        <v>596</v>
      </c>
      <c r="C29" s="478">
        <v>42418</v>
      </c>
      <c r="D29" s="477">
        <v>1969</v>
      </c>
      <c r="E29" s="478">
        <v>42408</v>
      </c>
      <c r="F29" s="479" t="s">
        <v>105</v>
      </c>
      <c r="G29" s="486" t="s">
        <v>122</v>
      </c>
      <c r="H29" s="485" t="s">
        <v>969</v>
      </c>
      <c r="I29" s="399" t="s">
        <v>112</v>
      </c>
      <c r="J29" s="481">
        <v>15</v>
      </c>
      <c r="K29" s="482">
        <v>18.97</v>
      </c>
      <c r="L29" s="483">
        <f t="shared" si="0"/>
        <v>284.54999999999995</v>
      </c>
      <c r="M29" s="483">
        <f t="shared" si="1"/>
        <v>45.527999999999992</v>
      </c>
      <c r="N29" s="484">
        <f t="shared" si="2"/>
        <v>330.07799999999997</v>
      </c>
    </row>
    <row r="30" spans="1:14" s="66" customFormat="1" ht="20.399999999999999" x14ac:dyDescent="0.25">
      <c r="A30" s="477" t="s">
        <v>595</v>
      </c>
      <c r="B30" s="477" t="s">
        <v>596</v>
      </c>
      <c r="C30" s="478">
        <v>42418</v>
      </c>
      <c r="D30" s="477">
        <v>1969</v>
      </c>
      <c r="E30" s="478">
        <v>42408</v>
      </c>
      <c r="F30" s="479" t="s">
        <v>105</v>
      </c>
      <c r="G30" s="486" t="s">
        <v>122</v>
      </c>
      <c r="H30" s="485" t="s">
        <v>970</v>
      </c>
      <c r="I30" s="399" t="s">
        <v>112</v>
      </c>
      <c r="J30" s="481">
        <v>10</v>
      </c>
      <c r="K30" s="482">
        <v>18.97</v>
      </c>
      <c r="L30" s="483">
        <f t="shared" si="0"/>
        <v>189.7</v>
      </c>
      <c r="M30" s="483">
        <f t="shared" si="1"/>
        <v>30.352</v>
      </c>
      <c r="N30" s="484">
        <f t="shared" si="2"/>
        <v>220.05199999999999</v>
      </c>
    </row>
    <row r="31" spans="1:14" s="66" customFormat="1" ht="20.399999999999999" x14ac:dyDescent="0.25">
      <c r="A31" s="477" t="s">
        <v>595</v>
      </c>
      <c r="B31" s="477" t="s">
        <v>596</v>
      </c>
      <c r="C31" s="478">
        <v>42418</v>
      </c>
      <c r="D31" s="477">
        <v>1969</v>
      </c>
      <c r="E31" s="478">
        <v>42408</v>
      </c>
      <c r="F31" s="479" t="s">
        <v>105</v>
      </c>
      <c r="G31" s="486" t="s">
        <v>122</v>
      </c>
      <c r="H31" s="485" t="s">
        <v>971</v>
      </c>
      <c r="I31" s="399" t="s">
        <v>112</v>
      </c>
      <c r="J31" s="481">
        <v>1</v>
      </c>
      <c r="K31" s="482">
        <v>18.97</v>
      </c>
      <c r="L31" s="483">
        <f t="shared" si="0"/>
        <v>18.97</v>
      </c>
      <c r="M31" s="483">
        <f t="shared" si="1"/>
        <v>3.0351999999999997</v>
      </c>
      <c r="N31" s="484">
        <f t="shared" si="2"/>
        <v>22.005199999999999</v>
      </c>
    </row>
    <row r="32" spans="1:14" s="66" customFormat="1" ht="20.399999999999999" x14ac:dyDescent="0.25">
      <c r="A32" s="477" t="s">
        <v>595</v>
      </c>
      <c r="B32" s="477" t="s">
        <v>596</v>
      </c>
      <c r="C32" s="478">
        <v>42418</v>
      </c>
      <c r="D32" s="477">
        <v>1969</v>
      </c>
      <c r="E32" s="478">
        <v>42408</v>
      </c>
      <c r="F32" s="479" t="s">
        <v>105</v>
      </c>
      <c r="G32" s="486" t="s">
        <v>122</v>
      </c>
      <c r="H32" s="485" t="s">
        <v>972</v>
      </c>
      <c r="I32" s="399" t="s">
        <v>959</v>
      </c>
      <c r="J32" s="481">
        <v>5</v>
      </c>
      <c r="K32" s="482">
        <v>18.97</v>
      </c>
      <c r="L32" s="483">
        <f t="shared" si="0"/>
        <v>94.85</v>
      </c>
      <c r="M32" s="483">
        <f t="shared" si="1"/>
        <v>15.176</v>
      </c>
      <c r="N32" s="484">
        <f t="shared" si="2"/>
        <v>110.026</v>
      </c>
    </row>
    <row r="33" spans="1:14" s="66" customFormat="1" ht="20.399999999999999" x14ac:dyDescent="0.25">
      <c r="A33" s="477" t="s">
        <v>585</v>
      </c>
      <c r="B33" s="477" t="s">
        <v>586</v>
      </c>
      <c r="C33" s="478">
        <v>42418</v>
      </c>
      <c r="D33" s="477">
        <v>1962</v>
      </c>
      <c r="E33" s="478">
        <v>42408</v>
      </c>
      <c r="F33" s="479" t="s">
        <v>93</v>
      </c>
      <c r="G33" s="480" t="s">
        <v>122</v>
      </c>
      <c r="H33" s="480" t="s">
        <v>94</v>
      </c>
      <c r="I33" s="477" t="s">
        <v>43</v>
      </c>
      <c r="J33" s="399">
        <v>200</v>
      </c>
      <c r="K33" s="483">
        <v>114.224137</v>
      </c>
      <c r="L33" s="483">
        <f t="shared" si="0"/>
        <v>22844.827399999998</v>
      </c>
      <c r="M33" s="483">
        <f t="shared" si="1"/>
        <v>3655.172384</v>
      </c>
      <c r="N33" s="484">
        <f t="shared" si="2"/>
        <v>26499.999784</v>
      </c>
    </row>
    <row r="34" spans="1:14" s="66" customFormat="1" ht="12" x14ac:dyDescent="0.25">
      <c r="A34" s="477" t="s">
        <v>577</v>
      </c>
      <c r="B34" s="477" t="s">
        <v>578</v>
      </c>
      <c r="C34" s="478">
        <v>42437</v>
      </c>
      <c r="D34" s="477">
        <v>460</v>
      </c>
      <c r="E34" s="478">
        <v>42424</v>
      </c>
      <c r="F34" s="479" t="s">
        <v>89</v>
      </c>
      <c r="G34" s="480" t="s">
        <v>200</v>
      </c>
      <c r="H34" s="480" t="s">
        <v>56</v>
      </c>
      <c r="I34" s="477" t="s">
        <v>57</v>
      </c>
      <c r="J34" s="399">
        <v>2</v>
      </c>
      <c r="K34" s="483">
        <v>1400</v>
      </c>
      <c r="L34" s="483">
        <f t="shared" si="0"/>
        <v>2800</v>
      </c>
      <c r="M34" s="483">
        <f t="shared" si="1"/>
        <v>448</v>
      </c>
      <c r="N34" s="484">
        <f t="shared" si="2"/>
        <v>3248</v>
      </c>
    </row>
    <row r="35" spans="1:14" s="66" customFormat="1" ht="12" x14ac:dyDescent="0.25">
      <c r="A35" s="477" t="s">
        <v>587</v>
      </c>
      <c r="B35" s="477" t="s">
        <v>588</v>
      </c>
      <c r="C35" s="478">
        <v>42437</v>
      </c>
      <c r="D35" s="477" t="s">
        <v>245</v>
      </c>
      <c r="E35" s="478">
        <v>42430</v>
      </c>
      <c r="F35" s="479" t="s">
        <v>93</v>
      </c>
      <c r="G35" s="480" t="s">
        <v>108</v>
      </c>
      <c r="H35" s="480" t="s">
        <v>94</v>
      </c>
      <c r="I35" s="477" t="s">
        <v>107</v>
      </c>
      <c r="J35" s="477">
        <v>2</v>
      </c>
      <c r="K35" s="483">
        <v>2500</v>
      </c>
      <c r="L35" s="483">
        <f t="shared" si="0"/>
        <v>5000</v>
      </c>
      <c r="M35" s="483">
        <f t="shared" si="1"/>
        <v>800</v>
      </c>
      <c r="N35" s="484">
        <f t="shared" si="2"/>
        <v>5800</v>
      </c>
    </row>
    <row r="36" spans="1:14" s="66" customFormat="1" ht="12" x14ac:dyDescent="0.25">
      <c r="A36" s="477" t="s">
        <v>579</v>
      </c>
      <c r="B36" s="477" t="s">
        <v>580</v>
      </c>
      <c r="C36" s="477">
        <v>42437</v>
      </c>
      <c r="D36" s="477">
        <v>331</v>
      </c>
      <c r="E36" s="478">
        <v>42429</v>
      </c>
      <c r="F36" s="479" t="s">
        <v>89</v>
      </c>
      <c r="G36" s="480" t="s">
        <v>126</v>
      </c>
      <c r="H36" s="480" t="s">
        <v>127</v>
      </c>
      <c r="I36" s="477" t="s">
        <v>57</v>
      </c>
      <c r="J36" s="477">
        <v>1</v>
      </c>
      <c r="K36" s="483">
        <v>1350</v>
      </c>
      <c r="L36" s="483">
        <f t="shared" si="0"/>
        <v>1350</v>
      </c>
      <c r="M36" s="483">
        <f t="shared" si="1"/>
        <v>216</v>
      </c>
      <c r="N36" s="484">
        <f t="shared" si="2"/>
        <v>1566</v>
      </c>
    </row>
    <row r="37" spans="1:14" s="66" customFormat="1" ht="12" x14ac:dyDescent="0.25">
      <c r="A37" s="477" t="s">
        <v>579</v>
      </c>
      <c r="B37" s="477" t="s">
        <v>580</v>
      </c>
      <c r="C37" s="478">
        <v>42437</v>
      </c>
      <c r="D37" s="477">
        <v>331</v>
      </c>
      <c r="E37" s="478">
        <v>42429</v>
      </c>
      <c r="F37" s="479" t="s">
        <v>89</v>
      </c>
      <c r="G37" s="480" t="s">
        <v>126</v>
      </c>
      <c r="H37" s="480" t="s">
        <v>197</v>
      </c>
      <c r="I37" s="477" t="s">
        <v>57</v>
      </c>
      <c r="J37" s="477">
        <v>1</v>
      </c>
      <c r="K37" s="483">
        <v>450</v>
      </c>
      <c r="L37" s="483">
        <f t="shared" si="0"/>
        <v>450</v>
      </c>
      <c r="M37" s="483">
        <f t="shared" si="1"/>
        <v>72</v>
      </c>
      <c r="N37" s="484">
        <f t="shared" si="2"/>
        <v>522</v>
      </c>
    </row>
    <row r="38" spans="1:14" s="66" customFormat="1" ht="12" x14ac:dyDescent="0.25">
      <c r="A38" s="477" t="s">
        <v>581</v>
      </c>
      <c r="B38" s="477" t="s">
        <v>582</v>
      </c>
      <c r="C38" s="478">
        <v>42451</v>
      </c>
      <c r="D38" s="477">
        <v>585</v>
      </c>
      <c r="E38" s="478">
        <v>42440</v>
      </c>
      <c r="F38" s="479" t="s">
        <v>89</v>
      </c>
      <c r="G38" s="480" t="s">
        <v>308</v>
      </c>
      <c r="H38" s="480" t="s">
        <v>127</v>
      </c>
      <c r="I38" s="477" t="s">
        <v>57</v>
      </c>
      <c r="J38" s="477">
        <v>2</v>
      </c>
      <c r="K38" s="483">
        <v>1350</v>
      </c>
      <c r="L38" s="483">
        <f t="shared" si="0"/>
        <v>2700</v>
      </c>
      <c r="M38" s="483">
        <f t="shared" si="1"/>
        <v>432</v>
      </c>
      <c r="N38" s="484">
        <f t="shared" si="2"/>
        <v>3132</v>
      </c>
    </row>
    <row r="39" spans="1:14" s="66" customFormat="1" ht="12" x14ac:dyDescent="0.25">
      <c r="A39" s="477" t="s">
        <v>581</v>
      </c>
      <c r="B39" s="477" t="s">
        <v>582</v>
      </c>
      <c r="C39" s="478">
        <v>42451</v>
      </c>
      <c r="D39" s="477">
        <v>585</v>
      </c>
      <c r="E39" s="478">
        <v>42440</v>
      </c>
      <c r="F39" s="479" t="s">
        <v>89</v>
      </c>
      <c r="G39" s="480" t="s">
        <v>308</v>
      </c>
      <c r="H39" s="480" t="s">
        <v>197</v>
      </c>
      <c r="I39" s="477" t="s">
        <v>57</v>
      </c>
      <c r="J39" s="477">
        <v>2</v>
      </c>
      <c r="K39" s="483">
        <v>450</v>
      </c>
      <c r="L39" s="483">
        <f t="shared" si="0"/>
        <v>900</v>
      </c>
      <c r="M39" s="483">
        <f t="shared" si="1"/>
        <v>144</v>
      </c>
      <c r="N39" s="484">
        <f t="shared" si="2"/>
        <v>1044</v>
      </c>
    </row>
    <row r="40" spans="1:14" s="66" customFormat="1" ht="12" x14ac:dyDescent="0.25">
      <c r="A40" s="477" t="s">
        <v>599</v>
      </c>
      <c r="B40" s="477" t="s">
        <v>600</v>
      </c>
      <c r="C40" s="478">
        <v>42460</v>
      </c>
      <c r="D40" s="477">
        <v>1638</v>
      </c>
      <c r="E40" s="478">
        <v>42451</v>
      </c>
      <c r="F40" s="479" t="s">
        <v>105</v>
      </c>
      <c r="G40" s="480" t="s">
        <v>48</v>
      </c>
      <c r="H40" s="480" t="s">
        <v>317</v>
      </c>
      <c r="I40" s="477" t="s">
        <v>51</v>
      </c>
      <c r="J40" s="477">
        <v>1</v>
      </c>
      <c r="K40" s="483">
        <v>1600</v>
      </c>
      <c r="L40" s="483">
        <f t="shared" si="0"/>
        <v>1600</v>
      </c>
      <c r="M40" s="483">
        <f t="shared" si="1"/>
        <v>256</v>
      </c>
      <c r="N40" s="484">
        <f t="shared" si="2"/>
        <v>1856</v>
      </c>
    </row>
    <row r="41" spans="1:14" s="66" customFormat="1" ht="12" x14ac:dyDescent="0.25">
      <c r="A41" s="477" t="s">
        <v>599</v>
      </c>
      <c r="B41" s="477" t="s">
        <v>600</v>
      </c>
      <c r="C41" s="478">
        <v>42460</v>
      </c>
      <c r="D41" s="477">
        <v>1638</v>
      </c>
      <c r="E41" s="478">
        <v>42451</v>
      </c>
      <c r="F41" s="479" t="s">
        <v>105</v>
      </c>
      <c r="G41" s="480" t="s">
        <v>48</v>
      </c>
      <c r="H41" s="480" t="s">
        <v>317</v>
      </c>
      <c r="I41" s="477" t="s">
        <v>54</v>
      </c>
      <c r="J41" s="477">
        <v>1</v>
      </c>
      <c r="K41" s="483">
        <v>430</v>
      </c>
      <c r="L41" s="483">
        <f t="shared" si="0"/>
        <v>430</v>
      </c>
      <c r="M41" s="483">
        <f t="shared" si="1"/>
        <v>68.8</v>
      </c>
      <c r="N41" s="484">
        <f t="shared" si="2"/>
        <v>498.8</v>
      </c>
    </row>
    <row r="42" spans="1:14" s="66" customFormat="1" ht="12" x14ac:dyDescent="0.25">
      <c r="A42" s="477" t="s">
        <v>599</v>
      </c>
      <c r="B42" s="477" t="s">
        <v>600</v>
      </c>
      <c r="C42" s="478">
        <v>42460</v>
      </c>
      <c r="D42" s="477">
        <v>1638</v>
      </c>
      <c r="E42" s="478">
        <v>42451</v>
      </c>
      <c r="F42" s="479" t="s">
        <v>105</v>
      </c>
      <c r="G42" s="480" t="s">
        <v>48</v>
      </c>
      <c r="H42" s="480" t="s">
        <v>318</v>
      </c>
      <c r="I42" s="477" t="s">
        <v>51</v>
      </c>
      <c r="J42" s="477">
        <v>1</v>
      </c>
      <c r="K42" s="483">
        <v>1000</v>
      </c>
      <c r="L42" s="483">
        <f t="shared" si="0"/>
        <v>1000</v>
      </c>
      <c r="M42" s="483">
        <f t="shared" si="1"/>
        <v>160</v>
      </c>
      <c r="N42" s="484">
        <f t="shared" si="2"/>
        <v>1160</v>
      </c>
    </row>
    <row r="43" spans="1:14" s="66" customFormat="1" ht="12" x14ac:dyDescent="0.25">
      <c r="A43" s="477" t="s">
        <v>599</v>
      </c>
      <c r="B43" s="477" t="s">
        <v>600</v>
      </c>
      <c r="C43" s="478">
        <v>42460</v>
      </c>
      <c r="D43" s="477">
        <v>1638</v>
      </c>
      <c r="E43" s="478">
        <v>42451</v>
      </c>
      <c r="F43" s="479" t="s">
        <v>105</v>
      </c>
      <c r="G43" s="480" t="s">
        <v>48</v>
      </c>
      <c r="H43" s="480" t="s">
        <v>221</v>
      </c>
      <c r="I43" s="477" t="s">
        <v>53</v>
      </c>
      <c r="J43" s="477">
        <v>2</v>
      </c>
      <c r="K43" s="483">
        <v>58</v>
      </c>
      <c r="L43" s="483">
        <f t="shared" si="0"/>
        <v>116</v>
      </c>
      <c r="M43" s="483">
        <f t="shared" si="1"/>
        <v>18.559999999999999</v>
      </c>
      <c r="N43" s="484">
        <f t="shared" si="2"/>
        <v>134.56</v>
      </c>
    </row>
    <row r="44" spans="1:14" s="66" customFormat="1" ht="12" x14ac:dyDescent="0.25">
      <c r="A44" s="477" t="s">
        <v>599</v>
      </c>
      <c r="B44" s="477" t="s">
        <v>600</v>
      </c>
      <c r="C44" s="478">
        <v>42460</v>
      </c>
      <c r="D44" s="477">
        <v>1638</v>
      </c>
      <c r="E44" s="478">
        <v>42451</v>
      </c>
      <c r="F44" s="479" t="s">
        <v>105</v>
      </c>
      <c r="G44" s="480" t="s">
        <v>48</v>
      </c>
      <c r="H44" s="480" t="s">
        <v>227</v>
      </c>
      <c r="I44" s="477" t="s">
        <v>53</v>
      </c>
      <c r="J44" s="477">
        <v>2</v>
      </c>
      <c r="K44" s="483">
        <v>45</v>
      </c>
      <c r="L44" s="483">
        <f t="shared" si="0"/>
        <v>90</v>
      </c>
      <c r="M44" s="483">
        <f t="shared" si="1"/>
        <v>14.4</v>
      </c>
      <c r="N44" s="484">
        <f t="shared" si="2"/>
        <v>104.4</v>
      </c>
    </row>
    <row r="45" spans="1:14" s="66" customFormat="1" ht="12" x14ac:dyDescent="0.25">
      <c r="A45" s="477" t="s">
        <v>583</v>
      </c>
      <c r="B45" s="477" t="s">
        <v>584</v>
      </c>
      <c r="C45" s="478">
        <v>42460</v>
      </c>
      <c r="D45" s="477">
        <v>472</v>
      </c>
      <c r="E45" s="478">
        <v>42459</v>
      </c>
      <c r="F45" s="479" t="s">
        <v>89</v>
      </c>
      <c r="G45" s="480" t="s">
        <v>200</v>
      </c>
      <c r="H45" s="480" t="s">
        <v>56</v>
      </c>
      <c r="I45" s="477" t="s">
        <v>57</v>
      </c>
      <c r="J45" s="477">
        <v>1</v>
      </c>
      <c r="K45" s="483">
        <v>1400</v>
      </c>
      <c r="L45" s="483">
        <f t="shared" si="0"/>
        <v>1400</v>
      </c>
      <c r="M45" s="483">
        <f t="shared" si="1"/>
        <v>224</v>
      </c>
      <c r="N45" s="484">
        <f t="shared" si="2"/>
        <v>1624</v>
      </c>
    </row>
    <row r="46" spans="1:14" s="66" customFormat="1" ht="12" x14ac:dyDescent="0.25">
      <c r="A46" s="477" t="s">
        <v>583</v>
      </c>
      <c r="B46" s="477" t="s">
        <v>584</v>
      </c>
      <c r="C46" s="478">
        <v>42460</v>
      </c>
      <c r="D46" s="477">
        <v>472</v>
      </c>
      <c r="E46" s="478">
        <v>42459</v>
      </c>
      <c r="F46" s="479" t="s">
        <v>89</v>
      </c>
      <c r="G46" s="480" t="s">
        <v>200</v>
      </c>
      <c r="H46" s="480" t="s">
        <v>287</v>
      </c>
      <c r="I46" s="477" t="s">
        <v>57</v>
      </c>
      <c r="J46" s="477">
        <v>1</v>
      </c>
      <c r="K46" s="483">
        <v>1400</v>
      </c>
      <c r="L46" s="483">
        <f t="shared" si="0"/>
        <v>1400</v>
      </c>
      <c r="M46" s="483">
        <f t="shared" si="1"/>
        <v>224</v>
      </c>
      <c r="N46" s="484">
        <f t="shared" si="2"/>
        <v>1624</v>
      </c>
    </row>
    <row r="47" spans="1:14" s="66" customFormat="1" ht="12" x14ac:dyDescent="0.25">
      <c r="A47" s="477" t="s">
        <v>607</v>
      </c>
      <c r="B47" s="477" t="s">
        <v>608</v>
      </c>
      <c r="C47" s="478">
        <v>42460</v>
      </c>
      <c r="D47" s="477">
        <v>691</v>
      </c>
      <c r="E47" s="478">
        <v>42451</v>
      </c>
      <c r="F47" s="479" t="s">
        <v>323</v>
      </c>
      <c r="G47" s="480" t="s">
        <v>324</v>
      </c>
      <c r="H47" s="480" t="s">
        <v>311</v>
      </c>
      <c r="I47" s="477" t="s">
        <v>325</v>
      </c>
      <c r="J47" s="477">
        <v>1</v>
      </c>
      <c r="K47" s="483">
        <v>750</v>
      </c>
      <c r="L47" s="483">
        <f t="shared" si="0"/>
        <v>750</v>
      </c>
      <c r="M47" s="483">
        <f t="shared" si="1"/>
        <v>120</v>
      </c>
      <c r="N47" s="484">
        <f t="shared" si="2"/>
        <v>870</v>
      </c>
    </row>
    <row r="48" spans="1:14" s="66" customFormat="1" ht="12" x14ac:dyDescent="0.25">
      <c r="A48" s="477" t="s">
        <v>607</v>
      </c>
      <c r="B48" s="477" t="s">
        <v>608</v>
      </c>
      <c r="C48" s="478">
        <v>42460</v>
      </c>
      <c r="D48" s="477">
        <v>691</v>
      </c>
      <c r="E48" s="478">
        <v>42451</v>
      </c>
      <c r="F48" s="479" t="s">
        <v>323</v>
      </c>
      <c r="G48" s="480" t="s">
        <v>324</v>
      </c>
      <c r="H48" s="480" t="s">
        <v>326</v>
      </c>
      <c r="I48" s="477" t="s">
        <v>327</v>
      </c>
      <c r="J48" s="477">
        <v>1</v>
      </c>
      <c r="K48" s="483">
        <v>800</v>
      </c>
      <c r="L48" s="483">
        <f t="shared" si="0"/>
        <v>800</v>
      </c>
      <c r="M48" s="483">
        <f t="shared" si="1"/>
        <v>128</v>
      </c>
      <c r="N48" s="484">
        <f t="shared" si="2"/>
        <v>928</v>
      </c>
    </row>
    <row r="49" spans="1:14" s="66" customFormat="1" ht="20.399999999999999" x14ac:dyDescent="0.25">
      <c r="A49" s="477" t="s">
        <v>601</v>
      </c>
      <c r="B49" s="477" t="s">
        <v>602</v>
      </c>
      <c r="C49" s="478">
        <v>42460</v>
      </c>
      <c r="D49" s="477">
        <v>1584</v>
      </c>
      <c r="E49" s="478">
        <v>42458</v>
      </c>
      <c r="F49" s="479" t="s">
        <v>105</v>
      </c>
      <c r="G49" s="480" t="s">
        <v>106</v>
      </c>
      <c r="H49" s="480" t="s">
        <v>332</v>
      </c>
      <c r="I49" s="477" t="s">
        <v>53</v>
      </c>
      <c r="J49" s="477">
        <v>25</v>
      </c>
      <c r="K49" s="483">
        <v>4.3099999999999996</v>
      </c>
      <c r="L49" s="483">
        <f t="shared" si="0"/>
        <v>107.74999999999999</v>
      </c>
      <c r="M49" s="483">
        <f t="shared" si="1"/>
        <v>17.239999999999998</v>
      </c>
      <c r="N49" s="484">
        <f t="shared" si="2"/>
        <v>124.98999999999998</v>
      </c>
    </row>
    <row r="50" spans="1:14" s="66" customFormat="1" ht="12" x14ac:dyDescent="0.25">
      <c r="A50" s="477" t="s">
        <v>601</v>
      </c>
      <c r="B50" s="477" t="s">
        <v>602</v>
      </c>
      <c r="C50" s="478">
        <v>42460</v>
      </c>
      <c r="D50" s="477">
        <v>1584</v>
      </c>
      <c r="E50" s="478">
        <v>42458</v>
      </c>
      <c r="F50" s="479" t="s">
        <v>105</v>
      </c>
      <c r="G50" s="480" t="s">
        <v>106</v>
      </c>
      <c r="H50" s="480" t="s">
        <v>333</v>
      </c>
      <c r="I50" s="477" t="s">
        <v>53</v>
      </c>
      <c r="J50" s="477">
        <v>1</v>
      </c>
      <c r="K50" s="483">
        <v>77.59</v>
      </c>
      <c r="L50" s="483">
        <f t="shared" si="0"/>
        <v>77.59</v>
      </c>
      <c r="M50" s="483">
        <f t="shared" si="1"/>
        <v>12.414400000000001</v>
      </c>
      <c r="N50" s="484">
        <f t="shared" si="2"/>
        <v>90.004400000000004</v>
      </c>
    </row>
    <row r="51" spans="1:14" s="66" customFormat="1" ht="12" x14ac:dyDescent="0.25">
      <c r="A51" s="477" t="s">
        <v>601</v>
      </c>
      <c r="B51" s="477" t="s">
        <v>602</v>
      </c>
      <c r="C51" s="478">
        <v>42460</v>
      </c>
      <c r="D51" s="477">
        <v>1584</v>
      </c>
      <c r="E51" s="478">
        <v>42458</v>
      </c>
      <c r="F51" s="479" t="s">
        <v>105</v>
      </c>
      <c r="G51" s="480" t="s">
        <v>106</v>
      </c>
      <c r="H51" s="480" t="s">
        <v>334</v>
      </c>
      <c r="I51" s="477" t="s">
        <v>53</v>
      </c>
      <c r="J51" s="399">
        <v>2</v>
      </c>
      <c r="K51" s="483">
        <v>137.93</v>
      </c>
      <c r="L51" s="483">
        <f t="shared" si="0"/>
        <v>275.86</v>
      </c>
      <c r="M51" s="483">
        <f t="shared" si="1"/>
        <v>44.137600000000006</v>
      </c>
      <c r="N51" s="484">
        <f t="shared" si="2"/>
        <v>319.99760000000003</v>
      </c>
    </row>
    <row r="52" spans="1:14" s="66" customFormat="1" ht="20.399999999999999" x14ac:dyDescent="0.25">
      <c r="A52" s="477" t="s">
        <v>601</v>
      </c>
      <c r="B52" s="477" t="s">
        <v>602</v>
      </c>
      <c r="C52" s="478">
        <v>42460</v>
      </c>
      <c r="D52" s="477">
        <v>1584</v>
      </c>
      <c r="E52" s="478">
        <v>42458</v>
      </c>
      <c r="F52" s="479" t="s">
        <v>105</v>
      </c>
      <c r="G52" s="480" t="s">
        <v>106</v>
      </c>
      <c r="H52" s="480" t="s">
        <v>335</v>
      </c>
      <c r="I52" s="477" t="s">
        <v>121</v>
      </c>
      <c r="J52" s="399">
        <v>1</v>
      </c>
      <c r="K52" s="483">
        <v>198.28</v>
      </c>
      <c r="L52" s="483">
        <f t="shared" si="0"/>
        <v>198.28</v>
      </c>
      <c r="M52" s="483">
        <f t="shared" si="1"/>
        <v>31.724800000000002</v>
      </c>
      <c r="N52" s="484">
        <f t="shared" si="2"/>
        <v>230.00479999999999</v>
      </c>
    </row>
    <row r="53" spans="1:14" s="66" customFormat="1" ht="20.399999999999999" x14ac:dyDescent="0.25">
      <c r="A53" s="477" t="s">
        <v>605</v>
      </c>
      <c r="B53" s="477" t="s">
        <v>606</v>
      </c>
      <c r="C53" s="478">
        <v>42460</v>
      </c>
      <c r="D53" s="477">
        <v>1585</v>
      </c>
      <c r="E53" s="478">
        <v>42458</v>
      </c>
      <c r="F53" s="479" t="s">
        <v>105</v>
      </c>
      <c r="G53" s="480" t="s">
        <v>106</v>
      </c>
      <c r="H53" s="480" t="s">
        <v>335</v>
      </c>
      <c r="I53" s="477" t="s">
        <v>121</v>
      </c>
      <c r="J53" s="399">
        <v>1</v>
      </c>
      <c r="K53" s="483">
        <v>1344.83</v>
      </c>
      <c r="L53" s="483">
        <f t="shared" si="0"/>
        <v>1344.83</v>
      </c>
      <c r="M53" s="483">
        <f t="shared" si="1"/>
        <v>215.1728</v>
      </c>
      <c r="N53" s="484">
        <f t="shared" si="2"/>
        <v>1560.0028</v>
      </c>
    </row>
    <row r="54" spans="1:14" s="66" customFormat="1" ht="12" x14ac:dyDescent="0.25">
      <c r="A54" s="477" t="s">
        <v>605</v>
      </c>
      <c r="B54" s="477" t="s">
        <v>606</v>
      </c>
      <c r="C54" s="478">
        <v>42460</v>
      </c>
      <c r="D54" s="477">
        <v>1585</v>
      </c>
      <c r="E54" s="478">
        <v>42458</v>
      </c>
      <c r="F54" s="479" t="s">
        <v>105</v>
      </c>
      <c r="G54" s="480" t="s">
        <v>106</v>
      </c>
      <c r="H54" s="480" t="s">
        <v>336</v>
      </c>
      <c r="I54" s="477" t="s">
        <v>53</v>
      </c>
      <c r="J54" s="399">
        <v>2</v>
      </c>
      <c r="K54" s="483">
        <v>637.92999999999995</v>
      </c>
      <c r="L54" s="483">
        <f t="shared" si="0"/>
        <v>1275.8599999999999</v>
      </c>
      <c r="M54" s="483">
        <f t="shared" si="1"/>
        <v>204.13759999999999</v>
      </c>
      <c r="N54" s="484">
        <f t="shared" si="2"/>
        <v>1479.9975999999999</v>
      </c>
    </row>
    <row r="55" spans="1:14" s="66" customFormat="1" ht="12" x14ac:dyDescent="0.25">
      <c r="A55" s="477" t="s">
        <v>605</v>
      </c>
      <c r="B55" s="477" t="s">
        <v>606</v>
      </c>
      <c r="C55" s="478">
        <v>42460</v>
      </c>
      <c r="D55" s="477">
        <v>1585</v>
      </c>
      <c r="E55" s="478">
        <v>42458</v>
      </c>
      <c r="F55" s="479" t="s">
        <v>105</v>
      </c>
      <c r="G55" s="480" t="s">
        <v>106</v>
      </c>
      <c r="H55" s="480" t="s">
        <v>179</v>
      </c>
      <c r="I55" s="477" t="s">
        <v>53</v>
      </c>
      <c r="J55" s="399">
        <v>25</v>
      </c>
      <c r="K55" s="483">
        <v>58.62</v>
      </c>
      <c r="L55" s="483">
        <f t="shared" si="0"/>
        <v>1465.5</v>
      </c>
      <c r="M55" s="483">
        <f t="shared" si="1"/>
        <v>234.48000000000002</v>
      </c>
      <c r="N55" s="484">
        <f t="shared" si="2"/>
        <v>1699.98</v>
      </c>
    </row>
    <row r="56" spans="1:14" s="66" customFormat="1" ht="12" x14ac:dyDescent="0.25">
      <c r="A56" s="477" t="s">
        <v>605</v>
      </c>
      <c r="B56" s="477" t="s">
        <v>606</v>
      </c>
      <c r="C56" s="478">
        <v>42460</v>
      </c>
      <c r="D56" s="477">
        <v>1585</v>
      </c>
      <c r="E56" s="478">
        <v>42458</v>
      </c>
      <c r="F56" s="479" t="s">
        <v>105</v>
      </c>
      <c r="G56" s="480" t="s">
        <v>106</v>
      </c>
      <c r="H56" s="480" t="s">
        <v>337</v>
      </c>
      <c r="I56" s="477" t="s">
        <v>53</v>
      </c>
      <c r="J56" s="399">
        <v>25</v>
      </c>
      <c r="K56" s="483">
        <v>5.17</v>
      </c>
      <c r="L56" s="483">
        <f t="shared" si="0"/>
        <v>129.25</v>
      </c>
      <c r="M56" s="483">
        <f t="shared" si="1"/>
        <v>20.68</v>
      </c>
      <c r="N56" s="484">
        <f t="shared" si="2"/>
        <v>149.93</v>
      </c>
    </row>
    <row r="57" spans="1:14" s="66" customFormat="1" ht="12" x14ac:dyDescent="0.25">
      <c r="A57" s="477" t="s">
        <v>605</v>
      </c>
      <c r="B57" s="477" t="s">
        <v>606</v>
      </c>
      <c r="C57" s="478">
        <v>42460</v>
      </c>
      <c r="D57" s="477">
        <v>1585</v>
      </c>
      <c r="E57" s="478">
        <v>42458</v>
      </c>
      <c r="F57" s="479" t="s">
        <v>105</v>
      </c>
      <c r="G57" s="480" t="s">
        <v>106</v>
      </c>
      <c r="H57" s="487" t="s">
        <v>178</v>
      </c>
      <c r="I57" s="477" t="s">
        <v>53</v>
      </c>
      <c r="J57" s="477">
        <v>25</v>
      </c>
      <c r="K57" s="483">
        <v>4.3099999999999996</v>
      </c>
      <c r="L57" s="483">
        <f t="shared" si="0"/>
        <v>107.74999999999999</v>
      </c>
      <c r="M57" s="483">
        <f t="shared" si="1"/>
        <v>17.239999999999998</v>
      </c>
      <c r="N57" s="484">
        <f t="shared" si="2"/>
        <v>124.98999999999998</v>
      </c>
    </row>
    <row r="58" spans="1:14" s="66" customFormat="1" ht="12" x14ac:dyDescent="0.25">
      <c r="A58" s="477" t="s">
        <v>605</v>
      </c>
      <c r="B58" s="477" t="s">
        <v>606</v>
      </c>
      <c r="C58" s="478">
        <v>42460</v>
      </c>
      <c r="D58" s="477">
        <v>1585</v>
      </c>
      <c r="E58" s="478">
        <v>42458</v>
      </c>
      <c r="F58" s="479" t="s">
        <v>105</v>
      </c>
      <c r="G58" s="480" t="s">
        <v>106</v>
      </c>
      <c r="H58" s="487" t="s">
        <v>188</v>
      </c>
      <c r="I58" s="477" t="s">
        <v>53</v>
      </c>
      <c r="J58" s="477">
        <v>1</v>
      </c>
      <c r="K58" s="483">
        <v>51.72</v>
      </c>
      <c r="L58" s="483">
        <f t="shared" si="0"/>
        <v>51.72</v>
      </c>
      <c r="M58" s="483">
        <f t="shared" si="1"/>
        <v>8.2751999999999999</v>
      </c>
      <c r="N58" s="484">
        <f t="shared" si="2"/>
        <v>59.995199999999997</v>
      </c>
    </row>
    <row r="59" spans="1:14" s="66" customFormat="1" ht="12" x14ac:dyDescent="0.25">
      <c r="A59" s="477" t="s">
        <v>605</v>
      </c>
      <c r="B59" s="477" t="s">
        <v>606</v>
      </c>
      <c r="C59" s="478">
        <v>42460</v>
      </c>
      <c r="D59" s="477">
        <v>1585</v>
      </c>
      <c r="E59" s="478">
        <v>42458</v>
      </c>
      <c r="F59" s="479" t="s">
        <v>105</v>
      </c>
      <c r="G59" s="480" t="s">
        <v>106</v>
      </c>
      <c r="H59" s="487" t="s">
        <v>338</v>
      </c>
      <c r="I59" s="477" t="s">
        <v>53</v>
      </c>
      <c r="J59" s="477">
        <v>3</v>
      </c>
      <c r="K59" s="483">
        <v>51.72</v>
      </c>
      <c r="L59" s="483">
        <f t="shared" si="0"/>
        <v>155.16</v>
      </c>
      <c r="M59" s="483">
        <f t="shared" si="1"/>
        <v>24.825600000000001</v>
      </c>
      <c r="N59" s="484">
        <f t="shared" si="2"/>
        <v>179.98560000000001</v>
      </c>
    </row>
    <row r="60" spans="1:14" s="66" customFormat="1" ht="12" x14ac:dyDescent="0.25">
      <c r="A60" s="477" t="s">
        <v>605</v>
      </c>
      <c r="B60" s="477" t="s">
        <v>606</v>
      </c>
      <c r="C60" s="478">
        <v>42460</v>
      </c>
      <c r="D60" s="477">
        <v>1585</v>
      </c>
      <c r="E60" s="478">
        <v>42458</v>
      </c>
      <c r="F60" s="479" t="s">
        <v>105</v>
      </c>
      <c r="G60" s="480" t="s">
        <v>106</v>
      </c>
      <c r="H60" s="487" t="s">
        <v>260</v>
      </c>
      <c r="I60" s="477" t="s">
        <v>53</v>
      </c>
      <c r="J60" s="477">
        <v>25</v>
      </c>
      <c r="K60" s="483">
        <v>17.25</v>
      </c>
      <c r="L60" s="483">
        <f t="shared" si="0"/>
        <v>431.25</v>
      </c>
      <c r="M60" s="483">
        <f t="shared" si="1"/>
        <v>69</v>
      </c>
      <c r="N60" s="484">
        <f t="shared" si="2"/>
        <v>500.25</v>
      </c>
    </row>
    <row r="61" spans="1:14" s="66" customFormat="1" ht="12" x14ac:dyDescent="0.25">
      <c r="A61" s="477" t="s">
        <v>591</v>
      </c>
      <c r="B61" s="477" t="s">
        <v>592</v>
      </c>
      <c r="C61" s="478">
        <v>42460</v>
      </c>
      <c r="D61" s="477">
        <v>1587</v>
      </c>
      <c r="E61" s="478">
        <v>42459</v>
      </c>
      <c r="F61" s="479" t="s">
        <v>93</v>
      </c>
      <c r="G61" s="480" t="s">
        <v>106</v>
      </c>
      <c r="H61" s="487" t="s">
        <v>94</v>
      </c>
      <c r="I61" s="477" t="s">
        <v>107</v>
      </c>
      <c r="J61" s="477">
        <v>1</v>
      </c>
      <c r="K61" s="483">
        <v>1932.22</v>
      </c>
      <c r="L61" s="483">
        <f t="shared" si="0"/>
        <v>1932.22</v>
      </c>
      <c r="M61" s="483">
        <f t="shared" si="1"/>
        <v>309.15520000000004</v>
      </c>
      <c r="N61" s="484">
        <f t="shared" si="2"/>
        <v>2241.3751999999999</v>
      </c>
    </row>
    <row r="62" spans="1:14" s="66" customFormat="1" ht="12" x14ac:dyDescent="0.25">
      <c r="A62" s="477" t="s">
        <v>603</v>
      </c>
      <c r="B62" s="477" t="s">
        <v>604</v>
      </c>
      <c r="C62" s="478">
        <v>42460</v>
      </c>
      <c r="D62" s="477">
        <v>1593</v>
      </c>
      <c r="E62" s="478">
        <v>42459</v>
      </c>
      <c r="F62" s="479" t="s">
        <v>105</v>
      </c>
      <c r="G62" s="480" t="s">
        <v>106</v>
      </c>
      <c r="H62" s="487" t="s">
        <v>345</v>
      </c>
      <c r="I62" s="477" t="s">
        <v>53</v>
      </c>
      <c r="J62" s="477">
        <v>4</v>
      </c>
      <c r="K62" s="483">
        <v>153.44999999999999</v>
      </c>
      <c r="L62" s="483">
        <f t="shared" si="0"/>
        <v>613.79999999999995</v>
      </c>
      <c r="M62" s="483">
        <f t="shared" si="1"/>
        <v>98.207999999999998</v>
      </c>
      <c r="N62" s="484">
        <f t="shared" si="2"/>
        <v>712.00799999999992</v>
      </c>
    </row>
    <row r="63" spans="1:14" s="66" customFormat="1" ht="12" x14ac:dyDescent="0.25">
      <c r="A63" s="477" t="s">
        <v>603</v>
      </c>
      <c r="B63" s="477" t="s">
        <v>604</v>
      </c>
      <c r="C63" s="478">
        <v>42460</v>
      </c>
      <c r="D63" s="477">
        <v>1593</v>
      </c>
      <c r="E63" s="478">
        <v>42459</v>
      </c>
      <c r="F63" s="479" t="s">
        <v>105</v>
      </c>
      <c r="G63" s="480" t="s">
        <v>106</v>
      </c>
      <c r="H63" s="487" t="s">
        <v>346</v>
      </c>
      <c r="I63" s="477" t="s">
        <v>53</v>
      </c>
      <c r="J63" s="477">
        <v>2</v>
      </c>
      <c r="K63" s="483">
        <v>38.79</v>
      </c>
      <c r="L63" s="483">
        <f t="shared" si="0"/>
        <v>77.58</v>
      </c>
      <c r="M63" s="483">
        <f t="shared" si="1"/>
        <v>12.412800000000001</v>
      </c>
      <c r="N63" s="484">
        <f t="shared" si="2"/>
        <v>89.992800000000003</v>
      </c>
    </row>
    <row r="64" spans="1:14" s="66" customFormat="1" ht="12" x14ac:dyDescent="0.25">
      <c r="A64" s="477" t="s">
        <v>603</v>
      </c>
      <c r="B64" s="477" t="s">
        <v>604</v>
      </c>
      <c r="C64" s="478">
        <v>42460</v>
      </c>
      <c r="D64" s="477">
        <v>1593</v>
      </c>
      <c r="E64" s="478">
        <v>42459</v>
      </c>
      <c r="F64" s="479" t="s">
        <v>105</v>
      </c>
      <c r="G64" s="480" t="s">
        <v>106</v>
      </c>
      <c r="H64" s="487" t="s">
        <v>347</v>
      </c>
      <c r="I64" s="477" t="s">
        <v>53</v>
      </c>
      <c r="J64" s="477">
        <v>2</v>
      </c>
      <c r="K64" s="483">
        <v>48.28</v>
      </c>
      <c r="L64" s="483">
        <f t="shared" si="0"/>
        <v>96.56</v>
      </c>
      <c r="M64" s="483">
        <f t="shared" si="1"/>
        <v>15.4496</v>
      </c>
      <c r="N64" s="484">
        <f t="shared" si="2"/>
        <v>112.00960000000001</v>
      </c>
    </row>
    <row r="65" spans="1:14" s="66" customFormat="1" ht="12" x14ac:dyDescent="0.25">
      <c r="A65" s="477" t="s">
        <v>603</v>
      </c>
      <c r="B65" s="477" t="s">
        <v>604</v>
      </c>
      <c r="C65" s="478">
        <v>42460</v>
      </c>
      <c r="D65" s="477">
        <v>1593</v>
      </c>
      <c r="E65" s="478">
        <v>42459</v>
      </c>
      <c r="F65" s="479" t="s">
        <v>105</v>
      </c>
      <c r="G65" s="480" t="s">
        <v>106</v>
      </c>
      <c r="H65" s="487" t="s">
        <v>348</v>
      </c>
      <c r="I65" s="477" t="s">
        <v>112</v>
      </c>
      <c r="J65" s="477">
        <v>5</v>
      </c>
      <c r="K65" s="483">
        <v>39.659999999999997</v>
      </c>
      <c r="L65" s="483">
        <f t="shared" si="0"/>
        <v>198.29999999999998</v>
      </c>
      <c r="M65" s="483">
        <f t="shared" si="1"/>
        <v>31.727999999999998</v>
      </c>
      <c r="N65" s="484">
        <f t="shared" si="2"/>
        <v>230.02799999999999</v>
      </c>
    </row>
    <row r="66" spans="1:14" s="66" customFormat="1" ht="12" x14ac:dyDescent="0.25">
      <c r="A66" s="477" t="s">
        <v>589</v>
      </c>
      <c r="B66" s="477" t="s">
        <v>590</v>
      </c>
      <c r="C66" s="478">
        <v>42460</v>
      </c>
      <c r="D66" s="477" t="s">
        <v>356</v>
      </c>
      <c r="E66" s="478">
        <v>42459</v>
      </c>
      <c r="F66" s="479" t="s">
        <v>105</v>
      </c>
      <c r="G66" s="480" t="s">
        <v>108</v>
      </c>
      <c r="H66" s="487" t="s">
        <v>124</v>
      </c>
      <c r="I66" s="477" t="s">
        <v>53</v>
      </c>
      <c r="J66" s="477">
        <v>20</v>
      </c>
      <c r="K66" s="483">
        <v>76.72</v>
      </c>
      <c r="L66" s="483">
        <f t="shared" si="0"/>
        <v>1534.4</v>
      </c>
      <c r="M66" s="483">
        <f t="shared" si="1"/>
        <v>245.50400000000002</v>
      </c>
      <c r="N66" s="484">
        <f t="shared" si="2"/>
        <v>1779.904</v>
      </c>
    </row>
    <row r="67" spans="1:14" s="66" customFormat="1" ht="12" x14ac:dyDescent="0.25">
      <c r="A67" s="477" t="s">
        <v>589</v>
      </c>
      <c r="B67" s="477" t="s">
        <v>590</v>
      </c>
      <c r="C67" s="478">
        <v>42460</v>
      </c>
      <c r="D67" s="477" t="s">
        <v>356</v>
      </c>
      <c r="E67" s="478">
        <v>42459</v>
      </c>
      <c r="F67" s="479" t="s">
        <v>105</v>
      </c>
      <c r="G67" s="480" t="s">
        <v>108</v>
      </c>
      <c r="H67" s="487" t="s">
        <v>111</v>
      </c>
      <c r="I67" s="477" t="s">
        <v>112</v>
      </c>
      <c r="J67" s="477">
        <v>15</v>
      </c>
      <c r="K67" s="483">
        <v>16.38</v>
      </c>
      <c r="L67" s="483">
        <f t="shared" si="0"/>
        <v>245.7</v>
      </c>
      <c r="M67" s="483">
        <f t="shared" si="1"/>
        <v>39.311999999999998</v>
      </c>
      <c r="N67" s="484">
        <f t="shared" si="2"/>
        <v>285.012</v>
      </c>
    </row>
    <row r="68" spans="1:14" s="66" customFormat="1" ht="12" x14ac:dyDescent="0.25">
      <c r="A68" s="477" t="s">
        <v>589</v>
      </c>
      <c r="B68" s="477" t="s">
        <v>590</v>
      </c>
      <c r="C68" s="478">
        <v>42460</v>
      </c>
      <c r="D68" s="477" t="s">
        <v>356</v>
      </c>
      <c r="E68" s="478">
        <v>42459</v>
      </c>
      <c r="F68" s="479" t="s">
        <v>105</v>
      </c>
      <c r="G68" s="480" t="s">
        <v>108</v>
      </c>
      <c r="H68" s="487" t="s">
        <v>229</v>
      </c>
      <c r="I68" s="477" t="s">
        <v>112</v>
      </c>
      <c r="J68" s="477">
        <v>20</v>
      </c>
      <c r="K68" s="483">
        <v>16.38</v>
      </c>
      <c r="L68" s="483">
        <f t="shared" si="0"/>
        <v>327.59999999999997</v>
      </c>
      <c r="M68" s="483">
        <f t="shared" si="1"/>
        <v>52.415999999999997</v>
      </c>
      <c r="N68" s="484">
        <f t="shared" si="2"/>
        <v>380.01599999999996</v>
      </c>
    </row>
    <row r="69" spans="1:14" s="66" customFormat="1" ht="12" x14ac:dyDescent="0.25">
      <c r="A69" s="477" t="s">
        <v>589</v>
      </c>
      <c r="B69" s="477" t="s">
        <v>590</v>
      </c>
      <c r="C69" s="478">
        <v>42460</v>
      </c>
      <c r="D69" s="477" t="s">
        <v>357</v>
      </c>
      <c r="E69" s="478">
        <v>42459</v>
      </c>
      <c r="F69" s="479" t="s">
        <v>93</v>
      </c>
      <c r="G69" s="480" t="s">
        <v>108</v>
      </c>
      <c r="H69" s="487" t="s">
        <v>94</v>
      </c>
      <c r="I69" s="477" t="s">
        <v>107</v>
      </c>
      <c r="J69" s="477">
        <v>2</v>
      </c>
      <c r="K69" s="483">
        <v>2500</v>
      </c>
      <c r="L69" s="483">
        <f t="shared" si="0"/>
        <v>5000</v>
      </c>
      <c r="M69" s="483">
        <f t="shared" si="1"/>
        <v>800</v>
      </c>
      <c r="N69" s="484">
        <f t="shared" si="2"/>
        <v>5800</v>
      </c>
    </row>
    <row r="70" spans="1:14" s="66" customFormat="1" ht="20.399999999999999" x14ac:dyDescent="0.25">
      <c r="A70" s="477" t="s">
        <v>597</v>
      </c>
      <c r="B70" s="477" t="s">
        <v>598</v>
      </c>
      <c r="C70" s="478">
        <v>42460</v>
      </c>
      <c r="D70" s="477">
        <v>2183</v>
      </c>
      <c r="E70" s="478">
        <v>42459</v>
      </c>
      <c r="F70" s="479" t="s">
        <v>105</v>
      </c>
      <c r="G70" s="480" t="s">
        <v>122</v>
      </c>
      <c r="H70" s="487" t="s">
        <v>366</v>
      </c>
      <c r="I70" s="477" t="s">
        <v>120</v>
      </c>
      <c r="J70" s="477">
        <v>14</v>
      </c>
      <c r="K70" s="483">
        <v>3172.4137930000002</v>
      </c>
      <c r="L70" s="483">
        <f t="shared" si="0"/>
        <v>44413.793102000003</v>
      </c>
      <c r="M70" s="483">
        <f t="shared" si="1"/>
        <v>7106.2068963200009</v>
      </c>
      <c r="N70" s="484">
        <f t="shared" si="2"/>
        <v>51519.999998320003</v>
      </c>
    </row>
    <row r="71" spans="1:14" s="66" customFormat="1" ht="20.399999999999999" x14ac:dyDescent="0.25">
      <c r="A71" s="477" t="s">
        <v>597</v>
      </c>
      <c r="B71" s="477" t="s">
        <v>598</v>
      </c>
      <c r="C71" s="478">
        <v>42460</v>
      </c>
      <c r="D71" s="477">
        <v>2183</v>
      </c>
      <c r="E71" s="478">
        <v>42459</v>
      </c>
      <c r="F71" s="479" t="s">
        <v>105</v>
      </c>
      <c r="G71" s="480" t="s">
        <v>122</v>
      </c>
      <c r="H71" s="487" t="s">
        <v>367</v>
      </c>
      <c r="I71" s="477" t="s">
        <v>53</v>
      </c>
      <c r="J71" s="477">
        <v>14</v>
      </c>
      <c r="K71" s="483">
        <v>51.724136999999999</v>
      </c>
      <c r="L71" s="483">
        <f t="shared" si="0"/>
        <v>724.13791800000001</v>
      </c>
      <c r="M71" s="483">
        <f t="shared" si="1"/>
        <v>115.86206688</v>
      </c>
      <c r="N71" s="484">
        <f t="shared" si="2"/>
        <v>839.99998488000006</v>
      </c>
    </row>
    <row r="72" spans="1:14" s="66" customFormat="1" ht="20.399999999999999" x14ac:dyDescent="0.25">
      <c r="A72" s="477" t="s">
        <v>545</v>
      </c>
      <c r="B72" s="477" t="s">
        <v>546</v>
      </c>
      <c r="C72" s="478">
        <v>42383</v>
      </c>
      <c r="D72" s="477" t="s">
        <v>401</v>
      </c>
      <c r="E72" s="478">
        <v>42380</v>
      </c>
      <c r="F72" s="479" t="s">
        <v>397</v>
      </c>
      <c r="G72" s="480" t="s">
        <v>569</v>
      </c>
      <c r="H72" s="487" t="s">
        <v>570</v>
      </c>
      <c r="I72" s="477" t="s">
        <v>431</v>
      </c>
      <c r="J72" s="477"/>
      <c r="K72" s="483"/>
      <c r="L72" s="483"/>
      <c r="M72" s="483"/>
      <c r="N72" s="484">
        <v>7740</v>
      </c>
    </row>
    <row r="73" spans="1:14" s="66" customFormat="1" ht="20.399999999999999" x14ac:dyDescent="0.25">
      <c r="A73" s="477" t="s">
        <v>547</v>
      </c>
      <c r="B73" s="477" t="s">
        <v>548</v>
      </c>
      <c r="C73" s="478">
        <v>42390</v>
      </c>
      <c r="D73" s="477" t="s">
        <v>401</v>
      </c>
      <c r="E73" s="478">
        <v>42387</v>
      </c>
      <c r="F73" s="479" t="s">
        <v>397</v>
      </c>
      <c r="G73" s="480" t="s">
        <v>569</v>
      </c>
      <c r="H73" s="487" t="s">
        <v>571</v>
      </c>
      <c r="I73" s="477" t="s">
        <v>431</v>
      </c>
      <c r="J73" s="477"/>
      <c r="K73" s="483"/>
      <c r="L73" s="483"/>
      <c r="M73" s="483"/>
      <c r="N73" s="484">
        <v>12900</v>
      </c>
    </row>
    <row r="74" spans="1:14" s="66" customFormat="1" ht="20.399999999999999" x14ac:dyDescent="0.25">
      <c r="A74" s="477" t="s">
        <v>549</v>
      </c>
      <c r="B74" s="477" t="s">
        <v>550</v>
      </c>
      <c r="C74" s="478">
        <v>42396</v>
      </c>
      <c r="D74" s="477" t="s">
        <v>401</v>
      </c>
      <c r="E74" s="478">
        <v>42394</v>
      </c>
      <c r="F74" s="479" t="s">
        <v>397</v>
      </c>
      <c r="G74" s="480" t="s">
        <v>569</v>
      </c>
      <c r="H74" s="487" t="s">
        <v>414</v>
      </c>
      <c r="I74" s="477" t="s">
        <v>431</v>
      </c>
      <c r="J74" s="477"/>
      <c r="K74" s="483"/>
      <c r="L74" s="483"/>
      <c r="M74" s="483"/>
      <c r="N74" s="484">
        <v>9600</v>
      </c>
    </row>
    <row r="75" spans="1:14" s="66" customFormat="1" ht="20.399999999999999" x14ac:dyDescent="0.25">
      <c r="A75" s="477" t="s">
        <v>551</v>
      </c>
      <c r="B75" s="477" t="s">
        <v>552</v>
      </c>
      <c r="C75" s="478">
        <v>42403</v>
      </c>
      <c r="D75" s="477" t="s">
        <v>401</v>
      </c>
      <c r="E75" s="478">
        <v>42401</v>
      </c>
      <c r="F75" s="479" t="s">
        <v>397</v>
      </c>
      <c r="G75" s="480" t="s">
        <v>569</v>
      </c>
      <c r="H75" s="487" t="s">
        <v>398</v>
      </c>
      <c r="I75" s="477" t="s">
        <v>431</v>
      </c>
      <c r="J75" s="477"/>
      <c r="K75" s="483"/>
      <c r="L75" s="483"/>
      <c r="M75" s="483"/>
      <c r="N75" s="484">
        <v>12000</v>
      </c>
    </row>
    <row r="76" spans="1:14" s="66" customFormat="1" ht="20.399999999999999" x14ac:dyDescent="0.25">
      <c r="A76" s="477" t="s">
        <v>553</v>
      </c>
      <c r="B76" s="477" t="s">
        <v>554</v>
      </c>
      <c r="C76" s="478">
        <v>42410</v>
      </c>
      <c r="D76" s="477" t="s">
        <v>401</v>
      </c>
      <c r="E76" s="478">
        <v>42408</v>
      </c>
      <c r="F76" s="479" t="s">
        <v>397</v>
      </c>
      <c r="G76" s="480" t="s">
        <v>569</v>
      </c>
      <c r="H76" s="487" t="s">
        <v>415</v>
      </c>
      <c r="I76" s="477" t="s">
        <v>431</v>
      </c>
      <c r="J76" s="477"/>
      <c r="K76" s="483"/>
      <c r="L76" s="483"/>
      <c r="M76" s="483"/>
      <c r="N76" s="484">
        <v>12000</v>
      </c>
    </row>
    <row r="77" spans="1:14" s="66" customFormat="1" ht="20.399999999999999" x14ac:dyDescent="0.25">
      <c r="A77" s="477" t="s">
        <v>555</v>
      </c>
      <c r="B77" s="477" t="s">
        <v>556</v>
      </c>
      <c r="C77" s="478">
        <v>42412</v>
      </c>
      <c r="D77" s="477" t="s">
        <v>401</v>
      </c>
      <c r="E77" s="478">
        <v>42415</v>
      </c>
      <c r="F77" s="479" t="s">
        <v>397</v>
      </c>
      <c r="G77" s="480" t="s">
        <v>569</v>
      </c>
      <c r="H77" s="487" t="s">
        <v>399</v>
      </c>
      <c r="I77" s="477" t="s">
        <v>431</v>
      </c>
      <c r="J77" s="477"/>
      <c r="K77" s="483"/>
      <c r="L77" s="483"/>
      <c r="M77" s="483"/>
      <c r="N77" s="484">
        <v>12000</v>
      </c>
    </row>
    <row r="78" spans="1:14" s="66" customFormat="1" ht="20.399999999999999" x14ac:dyDescent="0.25">
      <c r="A78" s="477" t="s">
        <v>557</v>
      </c>
      <c r="B78" s="477" t="s">
        <v>558</v>
      </c>
      <c r="C78" s="478">
        <v>42423</v>
      </c>
      <c r="D78" s="477" t="s">
        <v>401</v>
      </c>
      <c r="E78" s="478">
        <v>42422</v>
      </c>
      <c r="F78" s="479" t="s">
        <v>397</v>
      </c>
      <c r="G78" s="480" t="s">
        <v>569</v>
      </c>
      <c r="H78" s="487" t="s">
        <v>400</v>
      </c>
      <c r="I78" s="477" t="s">
        <v>431</v>
      </c>
      <c r="J78" s="477"/>
      <c r="K78" s="483"/>
      <c r="L78" s="483"/>
      <c r="M78" s="483"/>
      <c r="N78" s="484">
        <v>11400</v>
      </c>
    </row>
    <row r="79" spans="1:14" s="66" customFormat="1" ht="20.399999999999999" x14ac:dyDescent="0.25">
      <c r="A79" s="477" t="s">
        <v>559</v>
      </c>
      <c r="B79" s="477" t="s">
        <v>560</v>
      </c>
      <c r="C79" s="478">
        <v>42430</v>
      </c>
      <c r="D79" s="477" t="s">
        <v>401</v>
      </c>
      <c r="E79" s="478">
        <v>42429</v>
      </c>
      <c r="F79" s="479" t="s">
        <v>397</v>
      </c>
      <c r="G79" s="480" t="s">
        <v>569</v>
      </c>
      <c r="H79" s="487" t="s">
        <v>572</v>
      </c>
      <c r="I79" s="477" t="s">
        <v>431</v>
      </c>
      <c r="J79" s="477"/>
      <c r="K79" s="483"/>
      <c r="L79" s="483"/>
      <c r="M79" s="483"/>
      <c r="N79" s="484">
        <v>9300</v>
      </c>
    </row>
    <row r="80" spans="1:14" s="66" customFormat="1" ht="20.399999999999999" x14ac:dyDescent="0.25">
      <c r="A80" s="477" t="s">
        <v>561</v>
      </c>
      <c r="B80" s="477" t="s">
        <v>562</v>
      </c>
      <c r="C80" s="478">
        <v>42437</v>
      </c>
      <c r="D80" s="477" t="s">
        <v>401</v>
      </c>
      <c r="E80" s="478">
        <v>42436</v>
      </c>
      <c r="F80" s="479" t="s">
        <v>397</v>
      </c>
      <c r="G80" s="480" t="s">
        <v>569</v>
      </c>
      <c r="H80" s="487" t="s">
        <v>573</v>
      </c>
      <c r="I80" s="477" t="s">
        <v>431</v>
      </c>
      <c r="J80" s="477"/>
      <c r="K80" s="483"/>
      <c r="L80" s="483"/>
      <c r="M80" s="483"/>
      <c r="N80" s="484">
        <v>9600</v>
      </c>
    </row>
    <row r="81" spans="1:14" s="66" customFormat="1" ht="20.399999999999999" x14ac:dyDescent="0.25">
      <c r="A81" s="477" t="s">
        <v>563</v>
      </c>
      <c r="B81" s="477" t="s">
        <v>564</v>
      </c>
      <c r="C81" s="478">
        <v>42459</v>
      </c>
      <c r="D81" s="477" t="s">
        <v>401</v>
      </c>
      <c r="E81" s="478">
        <v>42457</v>
      </c>
      <c r="F81" s="479" t="s">
        <v>397</v>
      </c>
      <c r="G81" s="480" t="s">
        <v>569</v>
      </c>
      <c r="H81" s="487" t="s">
        <v>574</v>
      </c>
      <c r="I81" s="477" t="s">
        <v>431</v>
      </c>
      <c r="J81" s="477"/>
      <c r="K81" s="483"/>
      <c r="L81" s="483"/>
      <c r="M81" s="483"/>
      <c r="N81" s="484">
        <v>10800</v>
      </c>
    </row>
    <row r="82" spans="1:14" s="66" customFormat="1" ht="20.399999999999999" x14ac:dyDescent="0.25">
      <c r="A82" s="477" t="s">
        <v>565</v>
      </c>
      <c r="B82" s="477" t="s">
        <v>566</v>
      </c>
      <c r="C82" s="478">
        <v>42443</v>
      </c>
      <c r="D82" s="477" t="s">
        <v>401</v>
      </c>
      <c r="E82" s="478">
        <v>42443</v>
      </c>
      <c r="F82" s="479" t="s">
        <v>397</v>
      </c>
      <c r="G82" s="480" t="s">
        <v>569</v>
      </c>
      <c r="H82" s="487" t="s">
        <v>416</v>
      </c>
      <c r="I82" s="477" t="s">
        <v>431</v>
      </c>
      <c r="J82" s="477"/>
      <c r="K82" s="483"/>
      <c r="L82" s="483"/>
      <c r="M82" s="483"/>
      <c r="N82" s="484">
        <v>12000</v>
      </c>
    </row>
    <row r="83" spans="1:14" s="66" customFormat="1" ht="20.399999999999999" x14ac:dyDescent="0.25">
      <c r="A83" s="477" t="s">
        <v>567</v>
      </c>
      <c r="B83" s="477" t="s">
        <v>568</v>
      </c>
      <c r="C83" s="478">
        <v>42443</v>
      </c>
      <c r="D83" s="477" t="s">
        <v>401</v>
      </c>
      <c r="E83" s="478">
        <v>42450</v>
      </c>
      <c r="F83" s="479" t="s">
        <v>397</v>
      </c>
      <c r="G83" s="480" t="s">
        <v>569</v>
      </c>
      <c r="H83" s="487" t="s">
        <v>417</v>
      </c>
      <c r="I83" s="477" t="s">
        <v>431</v>
      </c>
      <c r="J83" s="477"/>
      <c r="K83" s="483"/>
      <c r="L83" s="483"/>
      <c r="M83" s="483"/>
      <c r="N83" s="484">
        <v>12000</v>
      </c>
    </row>
    <row r="84" spans="1:14" s="66" customFormat="1" ht="12" x14ac:dyDescent="0.25">
      <c r="A84" s="477"/>
      <c r="B84" s="477"/>
      <c r="C84" s="478"/>
      <c r="D84" s="358"/>
      <c r="E84" s="488"/>
      <c r="F84" s="479"/>
      <c r="G84" s="480"/>
      <c r="H84" s="480"/>
      <c r="I84" s="479"/>
      <c r="J84" s="479"/>
      <c r="K84" s="483"/>
      <c r="L84" s="483">
        <f t="shared" si="0"/>
        <v>0</v>
      </c>
      <c r="M84" s="483">
        <f t="shared" si="1"/>
        <v>0</v>
      </c>
      <c r="N84" s="483">
        <f t="shared" si="2"/>
        <v>0</v>
      </c>
    </row>
    <row r="85" spans="1:14" s="66" customFormat="1" ht="12" x14ac:dyDescent="0.25">
      <c r="A85" s="489"/>
      <c r="B85" s="489"/>
      <c r="C85" s="489"/>
      <c r="D85" s="489"/>
      <c r="E85" s="489"/>
      <c r="F85" s="479"/>
      <c r="G85" s="489"/>
      <c r="H85" s="489"/>
      <c r="I85" s="358"/>
      <c r="J85" s="358"/>
      <c r="K85" s="490"/>
      <c r="L85" s="490"/>
      <c r="M85" s="490"/>
      <c r="N85" s="490">
        <f>SUM(N17:N84)</f>
        <v>299899.35456720006</v>
      </c>
    </row>
    <row r="87" spans="1:14" x14ac:dyDescent="0.3">
      <c r="A87" t="s">
        <v>137</v>
      </c>
      <c r="B87">
        <v>1232</v>
      </c>
    </row>
    <row r="94" spans="1:14" x14ac:dyDescent="0.3">
      <c r="G94" s="74"/>
    </row>
    <row r="95" spans="1:14" s="81" customFormat="1" ht="10.199999999999999" x14ac:dyDescent="0.2">
      <c r="A95" s="75" t="s">
        <v>28</v>
      </c>
      <c r="B95" s="75"/>
      <c r="C95" s="76"/>
      <c r="D95" s="75"/>
      <c r="E95" s="77" t="s">
        <v>29</v>
      </c>
      <c r="F95" s="78"/>
      <c r="G95" s="79"/>
      <c r="H95" s="594" t="s">
        <v>63</v>
      </c>
      <c r="I95" s="594"/>
      <c r="J95" s="77"/>
      <c r="K95" s="77" t="s">
        <v>64</v>
      </c>
      <c r="L95" s="77"/>
      <c r="M95" s="77"/>
      <c r="N95" s="80"/>
    </row>
    <row r="96" spans="1:14" s="81" customFormat="1" ht="10.199999999999999" x14ac:dyDescent="0.2">
      <c r="A96" s="595" t="s">
        <v>24</v>
      </c>
      <c r="B96" s="595"/>
      <c r="C96" s="82"/>
      <c r="D96" s="77"/>
      <c r="E96" s="595" t="s">
        <v>25</v>
      </c>
      <c r="F96" s="595"/>
      <c r="G96" s="79"/>
      <c r="H96" s="596" t="s">
        <v>32</v>
      </c>
      <c r="I96" s="596"/>
      <c r="J96" s="77"/>
      <c r="K96" s="77" t="s">
        <v>26</v>
      </c>
      <c r="L96" s="77"/>
      <c r="M96" s="77"/>
      <c r="N96" s="80"/>
    </row>
    <row r="97" spans="1:14" s="84" customFormat="1" ht="13.8" x14ac:dyDescent="0.3">
      <c r="A97" s="77"/>
      <c r="B97" s="77"/>
      <c r="C97" s="82"/>
      <c r="D97" s="77"/>
      <c r="E97" s="77"/>
      <c r="F97" s="83"/>
      <c r="G97" s="79"/>
      <c r="H97" s="79"/>
      <c r="I97" s="77"/>
      <c r="J97" s="77"/>
      <c r="K97" s="77"/>
      <c r="L97" s="77"/>
      <c r="M97" s="77"/>
      <c r="N97" s="80"/>
    </row>
    <row r="98" spans="1:14" s="84" customFormat="1" ht="13.8" x14ac:dyDescent="0.3">
      <c r="A98" s="85"/>
      <c r="B98" s="86"/>
      <c r="C98" s="87"/>
      <c r="D98" s="88" t="s">
        <v>27</v>
      </c>
      <c r="E98" s="88"/>
      <c r="F98" s="89"/>
      <c r="G98" s="88"/>
      <c r="H98" s="88"/>
      <c r="I98" s="88"/>
      <c r="J98" s="88"/>
      <c r="K98" s="88"/>
      <c r="L98" s="88"/>
      <c r="M98" s="88"/>
      <c r="N98" s="90"/>
    </row>
    <row r="99" spans="1:14" x14ac:dyDescent="0.3">
      <c r="E99" s="74"/>
      <c r="G99" s="74"/>
    </row>
    <row r="100" spans="1:14" x14ac:dyDescent="0.3">
      <c r="G100" s="91"/>
    </row>
    <row r="101" spans="1:14" x14ac:dyDescent="0.3">
      <c r="G101" s="91"/>
    </row>
  </sheetData>
  <mergeCells count="6">
    <mergeCell ref="A10:C10"/>
    <mergeCell ref="A13:B13"/>
    <mergeCell ref="H95:I95"/>
    <mergeCell ref="A96:B96"/>
    <mergeCell ref="E96:F96"/>
    <mergeCell ref="H96:I96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7"/>
  <sheetViews>
    <sheetView workbookViewId="0">
      <selection activeCell="E27" sqref="E27"/>
    </sheetView>
  </sheetViews>
  <sheetFormatPr baseColWidth="10" defaultRowHeight="14.4" x14ac:dyDescent="0.3"/>
  <cols>
    <col min="1" max="4" width="10.5546875" customWidth="1"/>
    <col min="5" max="6" width="12" customWidth="1"/>
    <col min="7" max="7" width="26.109375" customWidth="1"/>
    <col min="8" max="8" width="18.5546875" style="165" customWidth="1"/>
    <col min="9" max="9" width="8.88671875" customWidth="1"/>
    <col min="10" max="10" width="8.88671875" bestFit="1" customWidth="1"/>
    <col min="11" max="11" width="8.6640625" style="74" customWidth="1"/>
    <col min="12" max="12" width="11" style="74" bestFit="1" customWidth="1"/>
    <col min="13" max="13" width="10" style="74" bestFit="1" customWidth="1"/>
    <col min="14" max="14" width="12.44140625" style="74" customWidth="1"/>
  </cols>
  <sheetData>
    <row r="1" spans="1:15" x14ac:dyDescent="0.3">
      <c r="A1" s="36"/>
      <c r="B1" s="37"/>
      <c r="C1" s="37"/>
      <c r="D1" s="37"/>
      <c r="E1" s="37"/>
      <c r="F1" s="37"/>
      <c r="G1" s="37"/>
      <c r="H1" s="153"/>
      <c r="I1" s="39"/>
      <c r="J1" s="39"/>
      <c r="K1" s="41"/>
      <c r="L1" s="42"/>
      <c r="M1" s="42"/>
      <c r="N1" s="42"/>
    </row>
    <row r="2" spans="1:15" x14ac:dyDescent="0.3">
      <c r="A2" s="37"/>
      <c r="B2" s="37"/>
      <c r="C2" s="37"/>
      <c r="D2" s="37"/>
      <c r="E2" s="37"/>
      <c r="F2" s="37"/>
      <c r="G2" s="37"/>
      <c r="H2" s="153"/>
      <c r="I2" s="39"/>
      <c r="J2" s="39"/>
      <c r="K2" s="41"/>
      <c r="L2" s="42"/>
      <c r="M2" s="42"/>
      <c r="N2" s="42"/>
    </row>
    <row r="3" spans="1:15" x14ac:dyDescent="0.3">
      <c r="A3" s="37"/>
      <c r="B3" s="37"/>
      <c r="C3" s="37"/>
      <c r="D3" s="37"/>
      <c r="E3" s="37"/>
      <c r="F3" s="37"/>
      <c r="G3" s="37"/>
      <c r="H3" s="153"/>
      <c r="I3" s="39"/>
      <c r="J3" s="39"/>
      <c r="K3" s="41"/>
      <c r="L3" s="42"/>
      <c r="M3" s="42"/>
      <c r="N3" s="42"/>
    </row>
    <row r="4" spans="1:15" x14ac:dyDescent="0.3">
      <c r="A4" s="37"/>
      <c r="B4" s="37"/>
      <c r="C4" s="37"/>
      <c r="D4" s="37"/>
      <c r="E4" s="37"/>
      <c r="F4" s="37"/>
      <c r="G4" s="37"/>
      <c r="H4" s="153"/>
      <c r="I4" s="39"/>
      <c r="J4" s="39"/>
      <c r="K4" s="41"/>
      <c r="L4" s="42"/>
      <c r="M4" s="42"/>
      <c r="N4" s="42"/>
    </row>
    <row r="5" spans="1:15" x14ac:dyDescent="0.3">
      <c r="A5" s="37"/>
      <c r="B5" s="37"/>
      <c r="C5" s="37"/>
      <c r="D5" s="37"/>
      <c r="E5" s="37"/>
      <c r="F5" s="37"/>
      <c r="G5" s="37"/>
      <c r="H5" s="153"/>
      <c r="I5" s="39"/>
      <c r="J5" s="39"/>
      <c r="K5" s="41"/>
      <c r="L5" s="42"/>
      <c r="M5" s="42"/>
      <c r="N5" s="42"/>
    </row>
    <row r="6" spans="1:15" x14ac:dyDescent="0.3">
      <c r="A6" s="37"/>
      <c r="B6" s="37"/>
      <c r="C6" s="37"/>
      <c r="D6" s="37"/>
      <c r="E6" s="37"/>
      <c r="F6" s="37"/>
      <c r="G6" s="37"/>
      <c r="H6" s="153"/>
      <c r="I6" s="39"/>
      <c r="J6" s="39"/>
      <c r="K6" s="41"/>
      <c r="L6" s="42"/>
      <c r="M6" s="42"/>
      <c r="N6" s="42"/>
    </row>
    <row r="7" spans="1:15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5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5" x14ac:dyDescent="0.3">
      <c r="A9" s="43"/>
      <c r="B9" s="43"/>
      <c r="C9" s="43"/>
      <c r="D9" s="44"/>
      <c r="E9" s="44"/>
      <c r="F9" s="44"/>
      <c r="G9" s="46"/>
      <c r="H9" s="46"/>
      <c r="I9" s="44"/>
      <c r="J9" s="44"/>
      <c r="K9" s="47"/>
      <c r="L9" s="47"/>
      <c r="M9" s="47"/>
      <c r="N9" s="47"/>
    </row>
    <row r="10" spans="1:15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4"/>
      <c r="G10" s="225"/>
      <c r="H10" s="50" t="s">
        <v>7</v>
      </c>
      <c r="I10" s="51" t="s">
        <v>35</v>
      </c>
      <c r="J10" s="44"/>
      <c r="K10" s="47"/>
      <c r="L10" s="47"/>
      <c r="M10" s="47"/>
      <c r="N10" s="47"/>
    </row>
    <row r="11" spans="1:15" ht="21" customHeight="1" x14ac:dyDescent="0.3">
      <c r="A11" s="51"/>
      <c r="B11" s="51"/>
      <c r="C11" s="51"/>
      <c r="D11" s="43" t="s">
        <v>8</v>
      </c>
      <c r="E11" s="44"/>
      <c r="F11" s="44"/>
      <c r="G11" s="225"/>
      <c r="H11" s="51" t="s">
        <v>9</v>
      </c>
      <c r="I11" s="51"/>
      <c r="J11" s="44"/>
      <c r="K11" s="47"/>
      <c r="L11" s="47"/>
      <c r="M11" s="47"/>
      <c r="N11" s="47"/>
    </row>
    <row r="12" spans="1:15" x14ac:dyDescent="0.3">
      <c r="A12" s="43"/>
      <c r="B12" s="43"/>
      <c r="C12" s="43"/>
      <c r="D12" s="48"/>
      <c r="E12" s="48"/>
      <c r="F12" s="48"/>
      <c r="G12" s="225"/>
      <c r="H12" s="225"/>
      <c r="I12" s="48"/>
      <c r="J12" s="254"/>
      <c r="K12" s="228"/>
      <c r="L12" s="229"/>
      <c r="M12" s="228"/>
      <c r="N12" s="228"/>
    </row>
    <row r="13" spans="1:15" x14ac:dyDescent="0.3">
      <c r="A13" s="154" t="s">
        <v>72</v>
      </c>
      <c r="B13" s="154"/>
      <c r="C13" s="154" t="s">
        <v>73</v>
      </c>
      <c r="D13" s="53"/>
      <c r="E13" s="53"/>
      <c r="F13" s="53"/>
      <c r="G13" s="255"/>
      <c r="H13" s="256"/>
      <c r="I13" s="142"/>
      <c r="J13" s="142"/>
      <c r="K13" s="55"/>
      <c r="L13" s="55"/>
      <c r="M13" s="55"/>
      <c r="N13" s="55"/>
    </row>
    <row r="14" spans="1:15" x14ac:dyDescent="0.3">
      <c r="A14" s="154" t="s">
        <v>74</v>
      </c>
      <c r="B14" s="154" t="s">
        <v>75</v>
      </c>
      <c r="C14" s="154"/>
      <c r="D14" s="53"/>
      <c r="E14" s="53"/>
      <c r="F14" s="53"/>
      <c r="G14" s="53"/>
      <c r="H14" s="53"/>
      <c r="I14" s="142"/>
      <c r="J14" s="142"/>
      <c r="K14" s="55"/>
      <c r="L14" s="55"/>
      <c r="M14" s="55"/>
      <c r="N14" s="55"/>
    </row>
    <row r="15" spans="1:15" x14ac:dyDescent="0.3">
      <c r="A15" s="257"/>
      <c r="B15" s="257"/>
      <c r="C15" s="155"/>
      <c r="D15" s="56"/>
      <c r="E15" s="56"/>
      <c r="F15" s="56"/>
      <c r="G15" s="53"/>
      <c r="H15" s="231"/>
      <c r="I15" s="232"/>
      <c r="J15" s="258"/>
      <c r="K15" s="234"/>
      <c r="L15" s="235"/>
      <c r="M15" s="234"/>
      <c r="N15" s="234"/>
    </row>
    <row r="16" spans="1:15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139"/>
    </row>
    <row r="17" spans="1:15" s="163" customFormat="1" ht="20.399999999999999" x14ac:dyDescent="0.3">
      <c r="A17" s="491" t="s">
        <v>613</v>
      </c>
      <c r="B17" s="491" t="s">
        <v>614</v>
      </c>
      <c r="C17" s="491">
        <v>42443</v>
      </c>
      <c r="D17" s="492">
        <v>99</v>
      </c>
      <c r="E17" s="493">
        <v>42431</v>
      </c>
      <c r="F17" s="493" t="s">
        <v>233</v>
      </c>
      <c r="G17" s="494" t="s">
        <v>203</v>
      </c>
      <c r="H17" s="495" t="s">
        <v>234</v>
      </c>
      <c r="I17" s="491" t="s">
        <v>205</v>
      </c>
      <c r="J17" s="496">
        <v>50</v>
      </c>
      <c r="K17" s="497">
        <v>312.5</v>
      </c>
      <c r="L17" s="497">
        <f>+J17*K17</f>
        <v>15625</v>
      </c>
      <c r="M17" s="497">
        <f>+L17*0.16</f>
        <v>2500</v>
      </c>
      <c r="N17" s="497">
        <f>+L17+M17</f>
        <v>18125</v>
      </c>
      <c r="O17" s="162"/>
    </row>
    <row r="18" spans="1:15" s="163" customFormat="1" ht="20.399999999999999" x14ac:dyDescent="0.3">
      <c r="A18" s="491" t="s">
        <v>611</v>
      </c>
      <c r="B18" s="491" t="s">
        <v>612</v>
      </c>
      <c r="C18" s="491">
        <v>42443</v>
      </c>
      <c r="D18" s="492">
        <v>109</v>
      </c>
      <c r="E18" s="493">
        <v>42431</v>
      </c>
      <c r="F18" s="493" t="s">
        <v>233</v>
      </c>
      <c r="G18" s="494" t="s">
        <v>203</v>
      </c>
      <c r="H18" s="495" t="s">
        <v>236</v>
      </c>
      <c r="I18" s="491" t="s">
        <v>205</v>
      </c>
      <c r="J18" s="496">
        <v>16</v>
      </c>
      <c r="K18" s="497">
        <v>20.83</v>
      </c>
      <c r="L18" s="497">
        <f t="shared" ref="L18:L20" si="0">+J18*K18</f>
        <v>333.28</v>
      </c>
      <c r="M18" s="497">
        <f t="shared" ref="M18:M20" si="1">+L18*0.16</f>
        <v>53.324799999999996</v>
      </c>
      <c r="N18" s="497">
        <f t="shared" ref="N18:N20" si="2">+L18+M18</f>
        <v>386.60479999999995</v>
      </c>
      <c r="O18" s="162"/>
    </row>
    <row r="19" spans="1:15" s="163" customFormat="1" ht="20.399999999999999" x14ac:dyDescent="0.3">
      <c r="A19" s="491" t="s">
        <v>609</v>
      </c>
      <c r="B19" s="491" t="s">
        <v>610</v>
      </c>
      <c r="C19" s="491">
        <v>42460</v>
      </c>
      <c r="D19" s="492">
        <v>427</v>
      </c>
      <c r="E19" s="493">
        <v>42444</v>
      </c>
      <c r="F19" s="493" t="s">
        <v>93</v>
      </c>
      <c r="G19" s="494" t="s">
        <v>139</v>
      </c>
      <c r="H19" s="495" t="s">
        <v>272</v>
      </c>
      <c r="I19" s="491" t="s">
        <v>53</v>
      </c>
      <c r="J19" s="496">
        <v>16</v>
      </c>
      <c r="K19" s="497">
        <v>81.900000000000006</v>
      </c>
      <c r="L19" s="497">
        <f t="shared" si="0"/>
        <v>1310.4000000000001</v>
      </c>
      <c r="M19" s="497">
        <f t="shared" si="1"/>
        <v>209.66400000000002</v>
      </c>
      <c r="N19" s="497">
        <f t="shared" si="2"/>
        <v>1520.0640000000001</v>
      </c>
      <c r="O19" s="162"/>
    </row>
    <row r="20" spans="1:15" s="164" customFormat="1" ht="13.8" x14ac:dyDescent="0.3">
      <c r="A20" s="498"/>
      <c r="B20" s="498"/>
      <c r="C20" s="499"/>
      <c r="D20" s="498"/>
      <c r="E20" s="500"/>
      <c r="F20" s="501"/>
      <c r="G20" s="502"/>
      <c r="H20" s="502"/>
      <c r="I20" s="503"/>
      <c r="J20" s="503"/>
      <c r="K20" s="504"/>
      <c r="L20" s="497">
        <f t="shared" si="0"/>
        <v>0</v>
      </c>
      <c r="M20" s="497">
        <f t="shared" si="1"/>
        <v>0</v>
      </c>
      <c r="N20" s="497">
        <f t="shared" si="2"/>
        <v>0</v>
      </c>
    </row>
    <row r="21" spans="1:15" s="84" customFormat="1" ht="13.8" x14ac:dyDescent="0.3">
      <c r="A21" s="505"/>
      <c r="B21" s="505"/>
      <c r="C21" s="505"/>
      <c r="D21" s="506"/>
      <c r="E21" s="506"/>
      <c r="F21" s="505"/>
      <c r="G21" s="505"/>
      <c r="H21" s="507"/>
      <c r="I21" s="505"/>
      <c r="J21" s="505"/>
      <c r="K21" s="508"/>
      <c r="L21" s="508"/>
      <c r="M21" s="508"/>
      <c r="N21" s="508">
        <f>SUM(N17:N20)</f>
        <v>20031.668799999999</v>
      </c>
    </row>
    <row r="23" spans="1:15" x14ac:dyDescent="0.3">
      <c r="A23" t="s">
        <v>1518</v>
      </c>
      <c r="N23" s="205"/>
    </row>
    <row r="24" spans="1:15" x14ac:dyDescent="0.3">
      <c r="N24" s="205"/>
    </row>
    <row r="25" spans="1:15" x14ac:dyDescent="0.3">
      <c r="N25" s="205"/>
    </row>
    <row r="26" spans="1:15" x14ac:dyDescent="0.3">
      <c r="N26" s="205"/>
    </row>
    <row r="27" spans="1:15" x14ac:dyDescent="0.3">
      <c r="N27" s="205"/>
    </row>
    <row r="28" spans="1:15" x14ac:dyDescent="0.3">
      <c r="G28" s="205"/>
      <c r="N28" s="206"/>
    </row>
    <row r="29" spans="1:15" x14ac:dyDescent="0.3">
      <c r="E29" s="74"/>
      <c r="G29" s="206"/>
      <c r="N29" s="206"/>
    </row>
    <row r="30" spans="1:15" x14ac:dyDescent="0.3">
      <c r="E30" s="74"/>
      <c r="G30" s="206"/>
    </row>
    <row r="31" spans="1:15" s="81" customFormat="1" ht="10.199999999999999" x14ac:dyDescent="0.2">
      <c r="A31" s="75" t="s">
        <v>28</v>
      </c>
      <c r="B31" s="75"/>
      <c r="C31" s="76"/>
      <c r="D31" s="75"/>
      <c r="E31" s="77" t="s">
        <v>29</v>
      </c>
      <c r="F31" s="151"/>
      <c r="G31" s="79"/>
      <c r="H31" s="594" t="s">
        <v>63</v>
      </c>
      <c r="I31" s="594"/>
      <c r="J31" s="77"/>
      <c r="K31" s="166" t="s">
        <v>64</v>
      </c>
      <c r="L31" s="166"/>
      <c r="M31" s="166"/>
      <c r="N31" s="80"/>
      <c r="O31" s="167"/>
    </row>
    <row r="32" spans="1:15" x14ac:dyDescent="0.3">
      <c r="A32" s="595" t="s">
        <v>24</v>
      </c>
      <c r="B32" s="595"/>
      <c r="C32" s="82"/>
      <c r="D32" s="77"/>
      <c r="E32" s="595" t="s">
        <v>25</v>
      </c>
      <c r="F32" s="595"/>
      <c r="G32" s="79"/>
      <c r="H32" s="596" t="s">
        <v>32</v>
      </c>
      <c r="I32" s="596"/>
      <c r="J32" s="77"/>
      <c r="K32" s="166" t="s">
        <v>26</v>
      </c>
      <c r="L32" s="166"/>
      <c r="M32" s="166"/>
      <c r="N32" s="80"/>
      <c r="O32" s="167"/>
    </row>
    <row r="33" spans="1:15" x14ac:dyDescent="0.3">
      <c r="A33" s="77"/>
      <c r="B33" s="77"/>
      <c r="C33" s="82"/>
      <c r="D33" s="77"/>
      <c r="E33" s="77"/>
      <c r="F33" s="77"/>
      <c r="G33" s="79"/>
      <c r="H33" s="79"/>
      <c r="I33" s="77"/>
      <c r="J33" s="77"/>
      <c r="K33" s="166"/>
      <c r="L33" s="166"/>
      <c r="M33" s="166"/>
      <c r="N33" s="80"/>
      <c r="O33" s="167"/>
    </row>
    <row r="34" spans="1:15" x14ac:dyDescent="0.3">
      <c r="A34" s="85"/>
      <c r="B34" s="86"/>
      <c r="C34" s="87"/>
      <c r="D34" s="88" t="s">
        <v>27</v>
      </c>
      <c r="E34" s="88"/>
      <c r="F34" s="88"/>
      <c r="G34" s="88"/>
      <c r="H34" s="168"/>
      <c r="I34" s="88"/>
      <c r="J34" s="88"/>
      <c r="K34" s="169"/>
      <c r="L34" s="169"/>
      <c r="M34" s="169"/>
      <c r="N34" s="90"/>
      <c r="O34" s="167"/>
    </row>
    <row r="37" spans="1:15" hidden="1" x14ac:dyDescent="0.3">
      <c r="G37" t="s">
        <v>76</v>
      </c>
      <c r="H37" s="74">
        <v>185907</v>
      </c>
    </row>
  </sheetData>
  <mergeCells count="5">
    <mergeCell ref="A10:C10"/>
    <mergeCell ref="H31:I31"/>
    <mergeCell ref="A32:B32"/>
    <mergeCell ref="E32:F32"/>
    <mergeCell ref="H32:I3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  <headerFooter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"/>
  <sheetViews>
    <sheetView workbookViewId="0">
      <selection activeCell="I37" sqref="I37"/>
    </sheetView>
  </sheetViews>
  <sheetFormatPr baseColWidth="10" defaultColWidth="11.44140625" defaultRowHeight="14.4" x14ac:dyDescent="0.3"/>
  <cols>
    <col min="1" max="1" width="11.44140625" style="5"/>
    <col min="2" max="2" width="14.109375" style="5" customWidth="1"/>
    <col min="3" max="4" width="11.44140625" style="5"/>
    <col min="5" max="5" width="9.44140625" style="5" customWidth="1"/>
    <col min="6" max="6" width="11.44140625" style="5"/>
    <col min="7" max="7" width="22.33203125" style="5" customWidth="1"/>
    <col min="8" max="8" width="22.88671875" style="5" bestFit="1" customWidth="1"/>
    <col min="9" max="10" width="11.44140625" style="5"/>
    <col min="11" max="11" width="12" style="5" bestFit="1" customWidth="1"/>
    <col min="12" max="12" width="11.5546875" style="5" customWidth="1"/>
    <col min="13" max="13" width="12" style="5" bestFit="1" customWidth="1"/>
    <col min="14" max="14" width="14" style="5" customWidth="1"/>
    <col min="15" max="15" width="0" style="5" hidden="1" customWidth="1"/>
    <col min="16" max="16384" width="11.44140625" style="6"/>
  </cols>
  <sheetData>
    <row r="1" spans="1:16" x14ac:dyDescent="0.3">
      <c r="A1" s="170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6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6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6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6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6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6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  <c r="O7" s="6"/>
    </row>
    <row r="8" spans="1:16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  <c r="O8" s="6"/>
    </row>
    <row r="9" spans="1:16" x14ac:dyDescent="0.3">
      <c r="A9" s="10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6" ht="22.5" customHeight="1" x14ac:dyDescent="0.3">
      <c r="A10" s="597" t="s">
        <v>5</v>
      </c>
      <c r="B10" s="597"/>
      <c r="C10" s="597"/>
      <c r="D10" s="95" t="s">
        <v>6</v>
      </c>
      <c r="E10" s="8" t="s">
        <v>35</v>
      </c>
      <c r="F10" s="8"/>
      <c r="G10" s="236"/>
      <c r="H10" s="96" t="s">
        <v>7</v>
      </c>
      <c r="I10" s="220" t="s">
        <v>35</v>
      </c>
      <c r="J10" s="8"/>
      <c r="K10" s="8"/>
      <c r="L10" s="8"/>
      <c r="M10" s="8"/>
      <c r="N10" s="8"/>
    </row>
    <row r="11" spans="1:16" ht="21" customHeight="1" x14ac:dyDescent="0.3">
      <c r="A11" s="220"/>
      <c r="B11" s="220"/>
      <c r="C11" s="220"/>
      <c r="D11" s="222" t="s">
        <v>8</v>
      </c>
      <c r="E11" s="8"/>
      <c r="F11" s="8"/>
      <c r="G11" s="236"/>
      <c r="H11" s="220" t="s">
        <v>9</v>
      </c>
      <c r="I11" s="220"/>
      <c r="J11" s="8"/>
      <c r="K11" s="8"/>
      <c r="L11" s="8"/>
      <c r="M11" s="8"/>
      <c r="N11" s="8"/>
    </row>
    <row r="12" spans="1:16" x14ac:dyDescent="0.3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45"/>
      <c r="L12" s="245"/>
      <c r="M12" s="245"/>
      <c r="N12" s="246"/>
    </row>
    <row r="13" spans="1:16" x14ac:dyDescent="0.3">
      <c r="A13" s="11" t="s">
        <v>77</v>
      </c>
      <c r="B13" s="11"/>
      <c r="C13" s="11"/>
      <c r="D13" s="12"/>
      <c r="E13" s="12"/>
      <c r="F13" s="12"/>
      <c r="G13" s="12"/>
      <c r="H13" s="12"/>
      <c r="I13" s="13"/>
      <c r="J13" s="13"/>
      <c r="K13" s="171"/>
      <c r="L13" s="171"/>
      <c r="M13" s="171"/>
      <c r="N13" s="171"/>
    </row>
    <row r="14" spans="1:16" x14ac:dyDescent="0.3">
      <c r="A14" s="11" t="s">
        <v>78</v>
      </c>
      <c r="B14" s="11"/>
      <c r="C14" s="11"/>
      <c r="D14" s="12"/>
      <c r="E14" s="12"/>
      <c r="F14" s="12"/>
      <c r="G14" s="12"/>
      <c r="H14" s="12"/>
      <c r="I14" s="13"/>
      <c r="J14" s="13"/>
      <c r="K14" s="171"/>
      <c r="L14" s="171"/>
      <c r="M14" s="171"/>
      <c r="N14" s="171"/>
    </row>
    <row r="15" spans="1:16" x14ac:dyDescent="0.3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8"/>
      <c r="L15" s="248"/>
      <c r="M15" s="248"/>
      <c r="N15" s="248"/>
    </row>
    <row r="16" spans="1:16" ht="20.399999999999999" x14ac:dyDescent="0.25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135" t="s">
        <v>69</v>
      </c>
      <c r="P16" s="114"/>
    </row>
    <row r="17" spans="1:15" ht="28.5" customHeight="1" x14ac:dyDescent="0.25">
      <c r="A17" s="64" t="s">
        <v>615</v>
      </c>
      <c r="B17" s="64" t="s">
        <v>616</v>
      </c>
      <c r="C17" s="105">
        <v>42404</v>
      </c>
      <c r="D17" s="224">
        <v>1895</v>
      </c>
      <c r="E17" s="173">
        <v>42395</v>
      </c>
      <c r="F17" s="109" t="s">
        <v>93</v>
      </c>
      <c r="G17" s="136" t="s">
        <v>122</v>
      </c>
      <c r="H17" s="136" t="s">
        <v>94</v>
      </c>
      <c r="I17" s="64" t="s">
        <v>43</v>
      </c>
      <c r="J17" s="64">
        <v>40</v>
      </c>
      <c r="K17" s="137">
        <v>112.06896500000001</v>
      </c>
      <c r="L17" s="137">
        <f>+J17*K17</f>
        <v>4482.7586000000001</v>
      </c>
      <c r="M17" s="137">
        <f>+L17*0.16</f>
        <v>717.24137600000006</v>
      </c>
      <c r="N17" s="137">
        <f>+L17+M17</f>
        <v>5199.9999760000001</v>
      </c>
      <c r="O17" s="174"/>
    </row>
    <row r="18" spans="1:15" ht="24" customHeight="1" x14ac:dyDescent="0.25">
      <c r="A18" s="175" t="s">
        <v>619</v>
      </c>
      <c r="B18" s="175" t="s">
        <v>620</v>
      </c>
      <c r="C18" s="176">
        <v>42443</v>
      </c>
      <c r="D18" s="224">
        <v>102</v>
      </c>
      <c r="E18" s="173">
        <v>42431</v>
      </c>
      <c r="F18" s="109" t="s">
        <v>233</v>
      </c>
      <c r="G18" s="136" t="s">
        <v>203</v>
      </c>
      <c r="H18" s="136" t="s">
        <v>209</v>
      </c>
      <c r="I18" s="177" t="s">
        <v>205</v>
      </c>
      <c r="J18" s="177">
        <v>56</v>
      </c>
      <c r="K18" s="137">
        <v>312.5</v>
      </c>
      <c r="L18" s="137">
        <f t="shared" ref="L18:L20" si="0">+J18*K18</f>
        <v>17500</v>
      </c>
      <c r="M18" s="137">
        <f t="shared" ref="M18:M20" si="1">+L18*0.16</f>
        <v>2800</v>
      </c>
      <c r="N18" s="137">
        <f t="shared" ref="N18:N20" si="2">+L18+M18</f>
        <v>20300</v>
      </c>
      <c r="O18" s="178"/>
    </row>
    <row r="19" spans="1:15" ht="28.5" customHeight="1" x14ac:dyDescent="0.3">
      <c r="A19" s="64" t="s">
        <v>617</v>
      </c>
      <c r="B19" s="64" t="s">
        <v>618</v>
      </c>
      <c r="C19" s="105">
        <v>42443</v>
      </c>
      <c r="D19" s="157">
        <v>110</v>
      </c>
      <c r="E19" s="158">
        <v>42431</v>
      </c>
      <c r="F19" s="109" t="s">
        <v>233</v>
      </c>
      <c r="G19" s="159" t="s">
        <v>203</v>
      </c>
      <c r="H19" s="160" t="s">
        <v>236</v>
      </c>
      <c r="I19" s="156" t="s">
        <v>205</v>
      </c>
      <c r="J19" s="161">
        <v>16</v>
      </c>
      <c r="K19" s="137">
        <v>20.83</v>
      </c>
      <c r="L19" s="137">
        <f t="shared" si="0"/>
        <v>333.28</v>
      </c>
      <c r="M19" s="137">
        <f t="shared" si="1"/>
        <v>53.324799999999996</v>
      </c>
      <c r="N19" s="137">
        <f t="shared" si="2"/>
        <v>386.60479999999995</v>
      </c>
      <c r="O19" s="115"/>
    </row>
    <row r="20" spans="1:15" ht="23.25" customHeight="1" x14ac:dyDescent="0.25">
      <c r="A20" s="64"/>
      <c r="B20" s="64"/>
      <c r="C20" s="105"/>
      <c r="D20" s="64"/>
      <c r="E20" s="105"/>
      <c r="F20" s="109"/>
      <c r="G20" s="136"/>
      <c r="H20" s="136"/>
      <c r="I20" s="64"/>
      <c r="J20" s="64"/>
      <c r="K20" s="137"/>
      <c r="L20" s="137">
        <f t="shared" si="0"/>
        <v>0</v>
      </c>
      <c r="M20" s="137">
        <f t="shared" si="1"/>
        <v>0</v>
      </c>
      <c r="N20" s="137">
        <f t="shared" si="2"/>
        <v>0</v>
      </c>
      <c r="O20" s="6"/>
    </row>
    <row r="21" spans="1:15" x14ac:dyDescent="0.3">
      <c r="A21" s="5" t="s">
        <v>79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3"/>
      <c r="L21" s="113"/>
      <c r="M21" s="111"/>
      <c r="N21" s="179">
        <f>SUM(N17:N20)</f>
        <v>25886.604776</v>
      </c>
      <c r="O21" s="6"/>
    </row>
    <row r="23" spans="1:15" x14ac:dyDescent="0.3">
      <c r="N23" s="207"/>
    </row>
    <row r="24" spans="1:15" x14ac:dyDescent="0.3">
      <c r="G24" s="207"/>
      <c r="N24" s="206"/>
    </row>
    <row r="25" spans="1:15" x14ac:dyDescent="0.3">
      <c r="G25" s="206"/>
      <c r="N25" s="206"/>
    </row>
    <row r="26" spans="1:15" x14ac:dyDescent="0.3">
      <c r="G26" s="206"/>
    </row>
    <row r="27" spans="1:15" x14ac:dyDescent="0.3">
      <c r="N27" s="133"/>
    </row>
    <row r="28" spans="1:15" s="181" customFormat="1" ht="10.199999999999999" x14ac:dyDescent="0.2">
      <c r="A28" s="24" t="s">
        <v>28</v>
      </c>
      <c r="B28" s="24"/>
      <c r="C28" s="25"/>
      <c r="D28" s="24"/>
      <c r="E28" s="1" t="s">
        <v>29</v>
      </c>
      <c r="F28" s="180"/>
      <c r="G28" s="26"/>
      <c r="H28" s="589" t="s">
        <v>63</v>
      </c>
      <c r="I28" s="589"/>
      <c r="J28" s="1"/>
      <c r="K28" s="1" t="s">
        <v>64</v>
      </c>
      <c r="L28" s="1"/>
      <c r="M28" s="1"/>
      <c r="N28" s="80"/>
    </row>
    <row r="29" spans="1:15" s="181" customFormat="1" ht="10.199999999999999" x14ac:dyDescent="0.2">
      <c r="A29" s="590" t="s">
        <v>24</v>
      </c>
      <c r="B29" s="590"/>
      <c r="C29" s="27"/>
      <c r="D29" s="1"/>
      <c r="E29" s="590" t="s">
        <v>25</v>
      </c>
      <c r="F29" s="590"/>
      <c r="G29" s="26"/>
      <c r="H29" s="591" t="s">
        <v>32</v>
      </c>
      <c r="I29" s="591"/>
      <c r="J29" s="1"/>
      <c r="K29" s="1" t="s">
        <v>26</v>
      </c>
      <c r="L29" s="1"/>
      <c r="M29" s="1"/>
      <c r="N29" s="80"/>
    </row>
    <row r="30" spans="1:15" s="148" customFormat="1" x14ac:dyDescent="0.3">
      <c r="A30" s="1"/>
      <c r="B30" s="1"/>
      <c r="C30" s="27"/>
      <c r="D30" s="1"/>
      <c r="E30" s="1"/>
      <c r="F30" s="1"/>
      <c r="G30" s="26"/>
      <c r="H30" s="26"/>
      <c r="I30" s="1"/>
      <c r="J30" s="1"/>
      <c r="K30" s="1"/>
      <c r="L30" s="1"/>
      <c r="M30" s="1"/>
      <c r="N30" s="80"/>
      <c r="O30" s="5"/>
    </row>
    <row r="31" spans="1:15" s="148" customFormat="1" x14ac:dyDescent="0.3">
      <c r="A31" s="28"/>
      <c r="B31" s="22"/>
      <c r="C31" s="29"/>
      <c r="D31" s="2" t="s">
        <v>27</v>
      </c>
      <c r="E31" s="2"/>
      <c r="F31" s="2"/>
      <c r="G31" s="2"/>
      <c r="H31" s="2"/>
      <c r="I31" s="2"/>
      <c r="J31" s="2"/>
      <c r="K31" s="2"/>
      <c r="L31" s="2"/>
      <c r="M31" s="2"/>
      <c r="N31" s="90"/>
      <c r="O31" s="5"/>
    </row>
    <row r="32" spans="1:15" hidden="1" x14ac:dyDescent="0.3">
      <c r="D32" s="5" t="s">
        <v>76</v>
      </c>
      <c r="E32" s="133">
        <v>632015</v>
      </c>
    </row>
    <row r="33" spans="5:5" hidden="1" x14ac:dyDescent="0.3">
      <c r="E33" s="134">
        <f>N21</f>
        <v>25886.604776</v>
      </c>
    </row>
    <row r="34" spans="5:5" hidden="1" x14ac:dyDescent="0.3">
      <c r="E34" s="134">
        <f>E32-E33</f>
        <v>606128.39522399998</v>
      </c>
    </row>
    <row r="35" spans="5:5" hidden="1" x14ac:dyDescent="0.3"/>
  </sheetData>
  <mergeCells count="5">
    <mergeCell ref="A10:C10"/>
    <mergeCell ref="H28:I28"/>
    <mergeCell ref="A29:B29"/>
    <mergeCell ref="E29:F29"/>
    <mergeCell ref="H29:I29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"/>
  <sheetViews>
    <sheetView workbookViewId="0">
      <selection activeCell="C23" sqref="C23"/>
    </sheetView>
  </sheetViews>
  <sheetFormatPr baseColWidth="10" defaultColWidth="11.44140625" defaultRowHeight="14.4" x14ac:dyDescent="0.3"/>
  <cols>
    <col min="1" max="4" width="11.44140625" style="5"/>
    <col min="5" max="5" width="8.6640625" style="5" customWidth="1"/>
    <col min="6" max="6" width="11.44140625" style="5"/>
    <col min="7" max="7" width="22.33203125" style="5" customWidth="1"/>
    <col min="8" max="8" width="22.88671875" style="5" bestFit="1" customWidth="1"/>
    <col min="9" max="10" width="11.44140625" style="5"/>
    <col min="11" max="11" width="11.5546875" style="5" bestFit="1" customWidth="1"/>
    <col min="12" max="12" width="11.5546875" style="5" hidden="1" customWidth="1"/>
    <col min="13" max="13" width="11.5546875" style="5" customWidth="1"/>
    <col min="14" max="14" width="12" style="5" bestFit="1" customWidth="1"/>
    <col min="15" max="15" width="14" style="5" customWidth="1"/>
    <col min="16" max="16384" width="11.44140625" style="6"/>
  </cols>
  <sheetData>
    <row r="1" spans="1:16" x14ac:dyDescent="0.3">
      <c r="A1" s="170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  <c r="O1" s="3"/>
    </row>
    <row r="2" spans="1:16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  <c r="O2" s="3"/>
    </row>
    <row r="3" spans="1:16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  <c r="O3" s="3"/>
    </row>
    <row r="4" spans="1:16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  <c r="O4" s="3"/>
    </row>
    <row r="5" spans="1:16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  <c r="O5" s="3"/>
    </row>
    <row r="6" spans="1:16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  <c r="O6" s="3"/>
    </row>
    <row r="7" spans="1:16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  <c r="O7" s="6"/>
    </row>
    <row r="8" spans="1:16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  <c r="O8" s="6"/>
    </row>
    <row r="9" spans="1:16" ht="12" x14ac:dyDescent="0.25">
      <c r="A9" s="10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  <c r="O9" s="8"/>
    </row>
    <row r="10" spans="1:16" ht="22.5" customHeight="1" x14ac:dyDescent="0.25">
      <c r="A10" s="597" t="s">
        <v>5</v>
      </c>
      <c r="B10" s="597"/>
      <c r="C10" s="597"/>
      <c r="D10" s="95" t="s">
        <v>6</v>
      </c>
      <c r="E10" s="8" t="s">
        <v>35</v>
      </c>
      <c r="F10" s="8"/>
      <c r="G10" s="236"/>
      <c r="H10" s="96" t="s">
        <v>7</v>
      </c>
      <c r="I10" s="220" t="s">
        <v>35</v>
      </c>
      <c r="J10" s="8"/>
      <c r="K10" s="8"/>
      <c r="L10" s="8"/>
      <c r="M10" s="8"/>
      <c r="N10" s="8"/>
      <c r="O10" s="8"/>
    </row>
    <row r="11" spans="1:16" ht="21" customHeight="1" x14ac:dyDescent="0.25">
      <c r="A11" s="220"/>
      <c r="B11" s="220"/>
      <c r="C11" s="220"/>
      <c r="D11" s="222" t="s">
        <v>8</v>
      </c>
      <c r="E11" s="8"/>
      <c r="F11" s="8"/>
      <c r="G11" s="236"/>
      <c r="H11" s="220" t="s">
        <v>9</v>
      </c>
      <c r="I11" s="220"/>
      <c r="J11" s="8"/>
      <c r="K11" s="8"/>
      <c r="L11" s="8"/>
      <c r="M11" s="8"/>
      <c r="N11" s="8"/>
      <c r="O11" s="8"/>
    </row>
    <row r="12" spans="1:16" ht="12" x14ac:dyDescent="0.25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45"/>
      <c r="L12" s="245"/>
      <c r="M12" s="245"/>
      <c r="N12" s="245"/>
      <c r="O12" s="246"/>
    </row>
    <row r="13" spans="1:16" ht="12" x14ac:dyDescent="0.25">
      <c r="A13" s="11" t="s">
        <v>80</v>
      </c>
      <c r="B13" s="11"/>
      <c r="C13" s="11"/>
      <c r="D13" s="12"/>
      <c r="E13" s="12"/>
      <c r="F13" s="12"/>
      <c r="G13" s="12"/>
      <c r="H13" s="12"/>
      <c r="I13" s="13"/>
      <c r="J13" s="13"/>
      <c r="K13" s="171"/>
      <c r="L13" s="171"/>
      <c r="M13" s="171"/>
      <c r="N13" s="171"/>
      <c r="O13" s="171"/>
    </row>
    <row r="14" spans="1:16" ht="12" x14ac:dyDescent="0.25">
      <c r="A14" s="11" t="s">
        <v>81</v>
      </c>
      <c r="B14" s="11"/>
      <c r="C14" s="11"/>
      <c r="D14" s="12"/>
      <c r="E14" s="12"/>
      <c r="F14" s="12"/>
      <c r="G14" s="12"/>
      <c r="H14" s="12"/>
      <c r="I14" s="13"/>
      <c r="J14" s="13"/>
      <c r="K14" s="171"/>
      <c r="L14" s="171"/>
      <c r="M14" s="171"/>
      <c r="N14" s="171"/>
      <c r="O14" s="171"/>
    </row>
    <row r="15" spans="1:16" ht="12" x14ac:dyDescent="0.25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8"/>
      <c r="L15" s="248"/>
      <c r="M15" s="248"/>
      <c r="N15" s="248"/>
      <c r="O15" s="248"/>
    </row>
    <row r="16" spans="1:16" ht="20.399999999999999" x14ac:dyDescent="0.25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218" t="s">
        <v>21</v>
      </c>
      <c r="N16" s="58" t="s">
        <v>22</v>
      </c>
      <c r="O16" s="58" t="s">
        <v>23</v>
      </c>
      <c r="P16" s="114"/>
    </row>
    <row r="17" spans="1:15" ht="28.5" customHeight="1" x14ac:dyDescent="0.25">
      <c r="A17" s="398" t="s">
        <v>623</v>
      </c>
      <c r="B17" s="421" t="s">
        <v>624</v>
      </c>
      <c r="C17" s="404">
        <v>42443</v>
      </c>
      <c r="D17" s="398">
        <v>101</v>
      </c>
      <c r="E17" s="509">
        <v>42431</v>
      </c>
      <c r="F17" s="423" t="s">
        <v>233</v>
      </c>
      <c r="G17" s="432" t="s">
        <v>203</v>
      </c>
      <c r="H17" s="432" t="s">
        <v>209</v>
      </c>
      <c r="I17" s="398" t="s">
        <v>205</v>
      </c>
      <c r="J17" s="398">
        <v>72</v>
      </c>
      <c r="K17" s="433">
        <v>312.5</v>
      </c>
      <c r="L17" s="433"/>
      <c r="M17" s="510">
        <f>+J17*K17</f>
        <v>22500</v>
      </c>
      <c r="N17" s="433">
        <f>+M17*0.16</f>
        <v>3600</v>
      </c>
      <c r="O17" s="433">
        <f>+M17+N17</f>
        <v>26100</v>
      </c>
    </row>
    <row r="18" spans="1:15" ht="24" customHeight="1" x14ac:dyDescent="0.25">
      <c r="A18" s="398" t="s">
        <v>621</v>
      </c>
      <c r="B18" s="421" t="s">
        <v>622</v>
      </c>
      <c r="C18" s="404">
        <v>42443</v>
      </c>
      <c r="D18" s="398">
        <v>113</v>
      </c>
      <c r="E18" s="509">
        <v>42431</v>
      </c>
      <c r="F18" s="423" t="s">
        <v>233</v>
      </c>
      <c r="G18" s="432" t="s">
        <v>203</v>
      </c>
      <c r="H18" s="432" t="s">
        <v>237</v>
      </c>
      <c r="I18" s="398" t="s">
        <v>205</v>
      </c>
      <c r="J18" s="398">
        <v>24</v>
      </c>
      <c r="K18" s="433">
        <v>20.83</v>
      </c>
      <c r="L18" s="433"/>
      <c r="M18" s="510">
        <f t="shared" ref="M18:M19" si="0">+J18*K18</f>
        <v>499.91999999999996</v>
      </c>
      <c r="N18" s="433">
        <f t="shared" ref="N18:N19" si="1">+M18*0.16</f>
        <v>79.987200000000001</v>
      </c>
      <c r="O18" s="433">
        <f t="shared" ref="O18:O19" si="2">+M18+N18</f>
        <v>579.90719999999999</v>
      </c>
    </row>
    <row r="19" spans="1:15" ht="23.25" customHeight="1" x14ac:dyDescent="0.25">
      <c r="A19" s="398"/>
      <c r="B19" s="398"/>
      <c r="C19" s="404"/>
      <c r="D19" s="398"/>
      <c r="E19" s="404"/>
      <c r="F19" s="423"/>
      <c r="G19" s="432"/>
      <c r="H19" s="432"/>
      <c r="I19" s="398"/>
      <c r="J19" s="398"/>
      <c r="K19" s="433"/>
      <c r="L19" s="402"/>
      <c r="M19" s="510">
        <f t="shared" si="0"/>
        <v>0</v>
      </c>
      <c r="N19" s="433">
        <f t="shared" si="1"/>
        <v>0</v>
      </c>
      <c r="O19" s="433">
        <f t="shared" si="2"/>
        <v>0</v>
      </c>
    </row>
    <row r="20" spans="1:15" ht="12" x14ac:dyDescent="0.25">
      <c r="A20" s="511" t="s">
        <v>82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8"/>
      <c r="L20" s="408"/>
      <c r="M20" s="512"/>
      <c r="N20" s="406"/>
      <c r="O20" s="513">
        <f>SUM(O17:O19)</f>
        <v>26679.907200000001</v>
      </c>
    </row>
    <row r="22" spans="1:15" x14ac:dyDescent="0.3">
      <c r="O22" s="207"/>
    </row>
    <row r="23" spans="1:15" x14ac:dyDescent="0.3">
      <c r="G23" s="207"/>
      <c r="O23" s="206"/>
    </row>
    <row r="24" spans="1:15" x14ac:dyDescent="0.3">
      <c r="G24" s="206"/>
      <c r="O24" s="206"/>
    </row>
    <row r="25" spans="1:15" x14ac:dyDescent="0.3">
      <c r="G25" s="206"/>
    </row>
    <row r="26" spans="1:15" x14ac:dyDescent="0.3">
      <c r="O26" s="133"/>
    </row>
    <row r="27" spans="1:15" s="181" customFormat="1" ht="10.199999999999999" x14ac:dyDescent="0.2">
      <c r="A27" s="24" t="s">
        <v>28</v>
      </c>
      <c r="B27" s="24"/>
      <c r="C27" s="25"/>
      <c r="D27" s="24"/>
      <c r="E27" s="1" t="s">
        <v>29</v>
      </c>
      <c r="F27" s="180"/>
      <c r="G27" s="26"/>
      <c r="H27" s="589" t="s">
        <v>63</v>
      </c>
      <c r="I27" s="589"/>
      <c r="J27" s="1"/>
      <c r="K27" s="1" t="s">
        <v>64</v>
      </c>
      <c r="L27" s="1"/>
      <c r="M27" s="1"/>
      <c r="N27" s="1"/>
      <c r="O27" s="80"/>
    </row>
    <row r="28" spans="1:15" s="181" customFormat="1" ht="10.199999999999999" x14ac:dyDescent="0.2">
      <c r="A28" s="590" t="s">
        <v>24</v>
      </c>
      <c r="B28" s="590"/>
      <c r="C28" s="27"/>
      <c r="D28" s="1"/>
      <c r="E28" s="590" t="s">
        <v>25</v>
      </c>
      <c r="F28" s="590"/>
      <c r="G28" s="26"/>
      <c r="H28" s="591" t="s">
        <v>32</v>
      </c>
      <c r="I28" s="591"/>
      <c r="J28" s="1"/>
      <c r="K28" s="1" t="s">
        <v>26</v>
      </c>
      <c r="L28" s="1"/>
      <c r="M28" s="1"/>
      <c r="N28" s="1"/>
      <c r="O28" s="80"/>
    </row>
    <row r="29" spans="1:15" s="148" customFormat="1" ht="13.8" x14ac:dyDescent="0.3">
      <c r="A29" s="1"/>
      <c r="B29" s="1"/>
      <c r="C29" s="27"/>
      <c r="D29" s="1"/>
      <c r="E29" s="1"/>
      <c r="F29" s="1"/>
      <c r="G29" s="26"/>
      <c r="H29" s="26"/>
      <c r="I29" s="1"/>
      <c r="J29" s="1"/>
      <c r="K29" s="1"/>
      <c r="L29" s="1"/>
      <c r="M29" s="1"/>
      <c r="N29" s="1"/>
      <c r="O29" s="80"/>
    </row>
    <row r="30" spans="1:15" s="148" customFormat="1" ht="13.8" x14ac:dyDescent="0.3">
      <c r="A30" s="28"/>
      <c r="B30" s="22"/>
      <c r="C30" s="29"/>
      <c r="D30" s="2" t="s">
        <v>27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90"/>
    </row>
    <row r="31" spans="1:15" hidden="1" x14ac:dyDescent="0.3">
      <c r="D31" s="5" t="s">
        <v>76</v>
      </c>
      <c r="E31" s="133">
        <v>632015</v>
      </c>
    </row>
    <row r="32" spans="1:15" hidden="1" x14ac:dyDescent="0.3">
      <c r="E32" s="134">
        <f>O20</f>
        <v>26679.907200000001</v>
      </c>
    </row>
    <row r="33" spans="5:5" hidden="1" x14ac:dyDescent="0.3">
      <c r="E33" s="134">
        <f>E31-E32</f>
        <v>605335.09279999998</v>
      </c>
    </row>
    <row r="34" spans="5:5" hidden="1" x14ac:dyDescent="0.3"/>
  </sheetData>
  <mergeCells count="5">
    <mergeCell ref="A10:C10"/>
    <mergeCell ref="H27:I27"/>
    <mergeCell ref="A28:B28"/>
    <mergeCell ref="E28:F28"/>
    <mergeCell ref="H28:I28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headerFooter>
    <oddFooter>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6"/>
  <sheetViews>
    <sheetView workbookViewId="0">
      <selection activeCell="H37" sqref="H37"/>
    </sheetView>
  </sheetViews>
  <sheetFormatPr baseColWidth="10" defaultColWidth="11.44140625" defaultRowHeight="14.4" x14ac:dyDescent="0.3"/>
  <cols>
    <col min="1" max="1" width="10" style="5" customWidth="1"/>
    <col min="2" max="4" width="11.5546875" style="5" bestFit="1" customWidth="1"/>
    <col min="5" max="5" width="11.6640625" style="5" customWidth="1"/>
    <col min="6" max="6" width="13.5546875" style="5" customWidth="1"/>
    <col min="7" max="7" width="20.6640625" style="98" customWidth="1"/>
    <col min="8" max="8" width="24.88671875" style="98" customWidth="1"/>
    <col min="9" max="9" width="9.88671875" style="5" customWidth="1"/>
    <col min="10" max="11" width="11.5546875" style="5" bestFit="1" customWidth="1"/>
    <col min="12" max="12" width="12" style="5" customWidth="1"/>
    <col min="13" max="13" width="11.5546875" style="5" bestFit="1" customWidth="1"/>
    <col min="14" max="14" width="12" style="5" bestFit="1" customWidth="1"/>
    <col min="15" max="16384" width="11.44140625" style="6"/>
  </cols>
  <sheetData>
    <row r="1" spans="1:14" x14ac:dyDescent="0.3">
      <c r="A1" s="170"/>
      <c r="B1" s="3"/>
      <c r="C1" s="3"/>
      <c r="D1" s="3"/>
      <c r="E1" s="3"/>
      <c r="F1" s="3"/>
      <c r="G1" s="182"/>
      <c r="H1" s="183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182"/>
      <c r="H2" s="183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182"/>
      <c r="H3" s="183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182"/>
      <c r="H4" s="183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182"/>
      <c r="H5" s="183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182"/>
      <c r="H6" s="183"/>
      <c r="I6" s="4"/>
      <c r="J6" s="4"/>
      <c r="K6" s="4"/>
      <c r="L6" s="3"/>
      <c r="M6" s="3"/>
      <c r="N6" s="3"/>
    </row>
    <row r="7" spans="1:14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ht="12" x14ac:dyDescent="0.25">
      <c r="A9" s="10"/>
      <c r="B9" s="8"/>
      <c r="C9" s="8"/>
      <c r="D9" s="8"/>
      <c r="E9" s="8"/>
      <c r="F9" s="8"/>
      <c r="G9" s="220"/>
      <c r="H9" s="220"/>
      <c r="I9" s="8"/>
      <c r="J9" s="8"/>
      <c r="K9" s="8"/>
      <c r="L9" s="8"/>
      <c r="M9" s="8"/>
      <c r="N9" s="8"/>
    </row>
    <row r="10" spans="1:14" ht="22.5" customHeight="1" x14ac:dyDescent="0.25">
      <c r="A10" s="597" t="s">
        <v>5</v>
      </c>
      <c r="B10" s="597"/>
      <c r="C10" s="597"/>
      <c r="D10" s="219" t="s">
        <v>6</v>
      </c>
      <c r="E10" s="8" t="s">
        <v>35</v>
      </c>
      <c r="F10" s="8"/>
      <c r="G10" s="220"/>
      <c r="H10" s="96" t="s">
        <v>7</v>
      </c>
      <c r="I10" s="220" t="s">
        <v>35</v>
      </c>
      <c r="J10" s="8"/>
      <c r="K10" s="8"/>
      <c r="L10" s="8"/>
      <c r="M10" s="8"/>
      <c r="N10" s="8"/>
    </row>
    <row r="11" spans="1:14" ht="21" customHeight="1" x14ac:dyDescent="0.25">
      <c r="A11" s="220"/>
      <c r="B11" s="220"/>
      <c r="C11" s="220"/>
      <c r="D11" s="219" t="s">
        <v>8</v>
      </c>
      <c r="E11" s="8"/>
      <c r="F11" s="8"/>
      <c r="G11" s="220"/>
      <c r="H11" s="220" t="s">
        <v>9</v>
      </c>
      <c r="I11" s="220"/>
      <c r="J11" s="8"/>
      <c r="K11" s="8"/>
      <c r="L11" s="8"/>
      <c r="M11" s="8"/>
      <c r="N11" s="8"/>
    </row>
    <row r="12" spans="1:14" ht="9" customHeight="1" x14ac:dyDescent="0.25">
      <c r="A12" s="10"/>
      <c r="B12" s="10"/>
      <c r="C12" s="10"/>
      <c r="D12" s="10"/>
      <c r="E12" s="10"/>
      <c r="F12" s="10"/>
      <c r="G12" s="220"/>
      <c r="H12" s="220"/>
      <c r="I12" s="10"/>
      <c r="J12" s="237"/>
      <c r="K12" s="245"/>
      <c r="L12" s="245"/>
      <c r="M12" s="245"/>
      <c r="N12" s="246"/>
    </row>
    <row r="13" spans="1:14" ht="12" x14ac:dyDescent="0.25">
      <c r="A13" s="11" t="s">
        <v>68</v>
      </c>
      <c r="B13" s="11"/>
      <c r="C13" s="11"/>
      <c r="D13" s="12"/>
      <c r="E13" s="12"/>
      <c r="F13" s="12"/>
      <c r="G13" s="100"/>
      <c r="H13" s="100"/>
      <c r="I13" s="13"/>
      <c r="J13" s="13"/>
      <c r="K13" s="171"/>
      <c r="L13" s="171"/>
      <c r="M13" s="171"/>
      <c r="N13" s="171"/>
    </row>
    <row r="14" spans="1:14" ht="12" x14ac:dyDescent="0.25">
      <c r="A14" s="11" t="s">
        <v>83</v>
      </c>
      <c r="B14" s="11"/>
      <c r="C14" s="11"/>
      <c r="D14" s="12"/>
      <c r="E14" s="12"/>
      <c r="F14" s="12"/>
      <c r="G14" s="100"/>
      <c r="H14" s="100"/>
      <c r="I14" s="13"/>
      <c r="J14" s="13"/>
      <c r="K14" s="171"/>
      <c r="L14" s="171"/>
      <c r="M14" s="171"/>
      <c r="N14" s="171"/>
    </row>
    <row r="15" spans="1:14" ht="7.5" customHeight="1" x14ac:dyDescent="0.25">
      <c r="A15" s="240"/>
      <c r="B15" s="240"/>
      <c r="C15" s="15"/>
      <c r="D15" s="15"/>
      <c r="E15" s="15"/>
      <c r="F15" s="15"/>
      <c r="G15" s="100"/>
      <c r="H15" s="247"/>
      <c r="I15" s="242"/>
      <c r="J15" s="243"/>
      <c r="K15" s="248"/>
      <c r="L15" s="248"/>
      <c r="M15" s="248"/>
      <c r="N15" s="248"/>
    </row>
    <row r="16" spans="1:14" ht="36" customHeight="1" x14ac:dyDescent="0.25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5" t="s">
        <v>16</v>
      </c>
      <c r="H16" s="35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146" customFormat="1" ht="20.399999999999999" x14ac:dyDescent="0.3">
      <c r="A17" s="398" t="s">
        <v>625</v>
      </c>
      <c r="B17" s="421" t="s">
        <v>626</v>
      </c>
      <c r="C17" s="404">
        <v>42443</v>
      </c>
      <c r="D17" s="398">
        <v>106</v>
      </c>
      <c r="E17" s="419">
        <v>42431</v>
      </c>
      <c r="F17" s="423" t="s">
        <v>233</v>
      </c>
      <c r="G17" s="432" t="s">
        <v>203</v>
      </c>
      <c r="H17" s="432" t="s">
        <v>209</v>
      </c>
      <c r="I17" s="398" t="s">
        <v>205</v>
      </c>
      <c r="J17" s="398">
        <v>56</v>
      </c>
      <c r="K17" s="433">
        <v>312.5</v>
      </c>
      <c r="L17" s="433">
        <f>+J17*K17</f>
        <v>17500</v>
      </c>
      <c r="M17" s="433">
        <f>+L17*0.16</f>
        <v>2800</v>
      </c>
      <c r="N17" s="433">
        <f>+L17+M17</f>
        <v>20300</v>
      </c>
    </row>
    <row r="18" spans="1:14" x14ac:dyDescent="0.3">
      <c r="A18" s="172"/>
      <c r="B18" s="172"/>
      <c r="C18" s="172"/>
      <c r="D18" s="172"/>
      <c r="E18" s="172"/>
      <c r="F18" s="185"/>
      <c r="G18" s="186"/>
      <c r="H18" s="186"/>
      <c r="I18" s="185"/>
      <c r="J18" s="185"/>
      <c r="K18" s="185"/>
      <c r="L18" s="185"/>
      <c r="M18" s="185"/>
      <c r="N18" s="179">
        <f>SUM(N17:N17)</f>
        <v>20300</v>
      </c>
    </row>
    <row r="19" spans="1:14" x14ac:dyDescent="0.3">
      <c r="A19" s="5" t="s">
        <v>84</v>
      </c>
    </row>
    <row r="20" spans="1:14" x14ac:dyDescent="0.3">
      <c r="N20" s="210"/>
    </row>
    <row r="21" spans="1:14" x14ac:dyDescent="0.3">
      <c r="G21" s="212"/>
      <c r="N21" s="211"/>
    </row>
    <row r="22" spans="1:14" x14ac:dyDescent="0.3">
      <c r="G22" s="213"/>
      <c r="N22" s="211"/>
    </row>
    <row r="23" spans="1:14" x14ac:dyDescent="0.3">
      <c r="G23" s="213"/>
    </row>
    <row r="24" spans="1:14" x14ac:dyDescent="0.3">
      <c r="N24" s="133"/>
    </row>
    <row r="25" spans="1:14" x14ac:dyDescent="0.3">
      <c r="N25" s="134"/>
    </row>
    <row r="27" spans="1:14" ht="18.75" customHeight="1" x14ac:dyDescent="0.3">
      <c r="A27" s="6"/>
    </row>
    <row r="28" spans="1:14" s="181" customFormat="1" ht="10.199999999999999" x14ac:dyDescent="0.2">
      <c r="A28" s="24" t="s">
        <v>28</v>
      </c>
      <c r="B28" s="24"/>
      <c r="C28" s="25"/>
      <c r="D28" s="24"/>
      <c r="E28" s="1" t="s">
        <v>29</v>
      </c>
      <c r="F28" s="180"/>
      <c r="G28" s="26"/>
      <c r="H28" s="589" t="s">
        <v>63</v>
      </c>
      <c r="I28" s="589"/>
      <c r="J28" s="1"/>
      <c r="K28" s="1" t="s">
        <v>64</v>
      </c>
      <c r="L28" s="1"/>
      <c r="M28" s="1"/>
      <c r="N28" s="80"/>
    </row>
    <row r="29" spans="1:14" s="181" customFormat="1" ht="10.199999999999999" x14ac:dyDescent="0.2">
      <c r="A29" s="590" t="s">
        <v>24</v>
      </c>
      <c r="B29" s="590"/>
      <c r="C29" s="27"/>
      <c r="D29" s="1"/>
      <c r="E29" s="590" t="s">
        <v>25</v>
      </c>
      <c r="F29" s="590"/>
      <c r="G29" s="26"/>
      <c r="H29" s="591" t="s">
        <v>32</v>
      </c>
      <c r="I29" s="591"/>
      <c r="J29" s="1"/>
      <c r="K29" s="1" t="s">
        <v>26</v>
      </c>
      <c r="L29" s="1"/>
      <c r="M29" s="1"/>
      <c r="N29" s="80"/>
    </row>
    <row r="30" spans="1:14" s="148" customFormat="1" ht="15" customHeight="1" x14ac:dyDescent="0.3">
      <c r="A30" s="1"/>
      <c r="B30" s="1"/>
      <c r="C30" s="27"/>
      <c r="D30" s="1"/>
      <c r="E30" s="1"/>
      <c r="F30" s="1"/>
      <c r="G30" s="26"/>
      <c r="H30" s="26"/>
      <c r="I30" s="1"/>
      <c r="J30" s="1"/>
      <c r="K30" s="1"/>
      <c r="L30" s="1"/>
      <c r="M30" s="1"/>
      <c r="N30" s="80"/>
    </row>
    <row r="31" spans="1:14" s="148" customFormat="1" ht="26.25" customHeight="1" x14ac:dyDescent="0.3">
      <c r="A31" s="28"/>
      <c r="B31" s="22"/>
      <c r="C31" s="29"/>
      <c r="D31" s="2" t="s">
        <v>27</v>
      </c>
      <c r="E31" s="2"/>
      <c r="F31" s="2"/>
      <c r="G31" s="2"/>
      <c r="H31" s="2"/>
      <c r="I31" s="2"/>
      <c r="J31" s="2"/>
      <c r="K31" s="2"/>
      <c r="L31" s="2"/>
      <c r="M31" s="2"/>
      <c r="N31" s="90"/>
    </row>
    <row r="33" spans="7:8" x14ac:dyDescent="0.3">
      <c r="G33" s="5"/>
      <c r="H33" s="133"/>
    </row>
    <row r="34" spans="7:8" x14ac:dyDescent="0.3">
      <c r="G34" s="5"/>
      <c r="H34" s="134"/>
    </row>
    <row r="35" spans="7:8" x14ac:dyDescent="0.3">
      <c r="G35" s="5"/>
      <c r="H35" s="134"/>
    </row>
    <row r="36" spans="7:8" x14ac:dyDescent="0.3">
      <c r="G36" s="5"/>
      <c r="H36" s="5"/>
    </row>
  </sheetData>
  <mergeCells count="5">
    <mergeCell ref="A10:C10"/>
    <mergeCell ref="H28:I28"/>
    <mergeCell ref="A29:B29"/>
    <mergeCell ref="E29:F29"/>
    <mergeCell ref="H29:I29"/>
  </mergeCells>
  <pageMargins left="0.70866141732283472" right="0.70866141732283472" top="0.74803149606299213" bottom="0.74803149606299213" header="0.31496062992125984" footer="0.31496062992125984"/>
  <pageSetup paperSize="5" scale="85" orientation="landscape" verticalDpi="0" r:id="rId1"/>
  <headerFooter>
    <oddFooter>Página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7"/>
  <sheetViews>
    <sheetView workbookViewId="0">
      <selection activeCell="H22" sqref="H22:H23"/>
    </sheetView>
  </sheetViews>
  <sheetFormatPr baseColWidth="10" defaultColWidth="11.44140625" defaultRowHeight="14.4" x14ac:dyDescent="0.3"/>
  <cols>
    <col min="1" max="1" width="10" style="5" customWidth="1"/>
    <col min="2" max="4" width="11.5546875" style="5" bestFit="1" customWidth="1"/>
    <col min="5" max="5" width="11.6640625" style="5" customWidth="1"/>
    <col min="6" max="6" width="11" style="5" customWidth="1"/>
    <col min="7" max="7" width="24" style="98" customWidth="1"/>
    <col min="8" max="8" width="24.88671875" style="98" customWidth="1"/>
    <col min="9" max="9" width="9.88671875" style="5" customWidth="1"/>
    <col min="10" max="10" width="11.5546875" style="5" bestFit="1" customWidth="1"/>
    <col min="11" max="11" width="11.5546875" style="5" customWidth="1"/>
    <col min="12" max="12" width="12" style="5" customWidth="1"/>
    <col min="13" max="13" width="11.5546875" style="5" customWidth="1"/>
    <col min="14" max="14" width="12" style="5" bestFit="1" customWidth="1"/>
    <col min="15" max="16384" width="11.44140625" style="6"/>
  </cols>
  <sheetData>
    <row r="1" spans="1:14" x14ac:dyDescent="0.3">
      <c r="A1" s="170"/>
      <c r="B1" s="3"/>
      <c r="C1" s="3"/>
      <c r="D1" s="3"/>
      <c r="E1" s="3"/>
      <c r="F1" s="3"/>
      <c r="G1" s="182"/>
      <c r="H1" s="183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182"/>
      <c r="H2" s="183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182"/>
      <c r="H3" s="183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182"/>
      <c r="H4" s="183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182"/>
      <c r="H5" s="183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182"/>
      <c r="H6" s="183"/>
      <c r="I6" s="4"/>
      <c r="J6" s="4"/>
      <c r="K6" s="4"/>
      <c r="L6" s="3"/>
      <c r="M6" s="3"/>
      <c r="N6" s="3"/>
    </row>
    <row r="7" spans="1:14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ht="12" x14ac:dyDescent="0.25">
      <c r="A9" s="10"/>
      <c r="B9" s="8"/>
      <c r="C9" s="8"/>
      <c r="D9" s="8"/>
      <c r="E9" s="8"/>
      <c r="F9" s="8"/>
      <c r="G9" s="220"/>
      <c r="H9" s="220"/>
      <c r="I9" s="8"/>
      <c r="J9" s="8"/>
      <c r="K9" s="8"/>
      <c r="L9" s="8"/>
      <c r="M9" s="8"/>
      <c r="N9" s="8"/>
    </row>
    <row r="10" spans="1:14" ht="22.5" customHeight="1" x14ac:dyDescent="0.25">
      <c r="A10" s="597" t="s">
        <v>5</v>
      </c>
      <c r="B10" s="597"/>
      <c r="C10" s="597"/>
      <c r="D10" s="95" t="s">
        <v>6</v>
      </c>
      <c r="E10" s="8" t="s">
        <v>35</v>
      </c>
      <c r="F10" s="8"/>
      <c r="G10" s="220"/>
      <c r="H10" s="96" t="s">
        <v>7</v>
      </c>
      <c r="I10" s="9" t="s">
        <v>35</v>
      </c>
      <c r="J10" s="8"/>
      <c r="K10" s="8"/>
      <c r="L10" s="8"/>
      <c r="M10" s="8"/>
      <c r="N10" s="8"/>
    </row>
    <row r="11" spans="1:14" ht="21" customHeight="1" x14ac:dyDescent="0.25">
      <c r="A11" s="220"/>
      <c r="B11" s="220"/>
      <c r="C11" s="220"/>
      <c r="D11" s="222" t="s">
        <v>8</v>
      </c>
      <c r="E11" s="8"/>
      <c r="F11" s="8"/>
      <c r="G11" s="220"/>
      <c r="H11" s="220" t="s">
        <v>9</v>
      </c>
      <c r="I11" s="220"/>
      <c r="J11" s="8"/>
      <c r="K11" s="8"/>
      <c r="L11" s="8"/>
      <c r="M11" s="8"/>
      <c r="N11" s="8"/>
    </row>
    <row r="12" spans="1:14" ht="9" customHeight="1" x14ac:dyDescent="0.25">
      <c r="A12" s="10"/>
      <c r="B12" s="10"/>
      <c r="C12" s="10"/>
      <c r="D12" s="10"/>
      <c r="E12" s="10"/>
      <c r="F12" s="10"/>
      <c r="G12" s="220"/>
      <c r="H12" s="220"/>
      <c r="I12" s="10"/>
      <c r="J12" s="237"/>
      <c r="K12" s="245"/>
      <c r="L12" s="245"/>
      <c r="M12" s="245"/>
      <c r="N12" s="246"/>
    </row>
    <row r="13" spans="1:14" ht="12" x14ac:dyDescent="0.25">
      <c r="A13" s="11" t="s">
        <v>85</v>
      </c>
      <c r="B13" s="11"/>
      <c r="C13" s="11"/>
      <c r="D13" s="12"/>
      <c r="E13" s="12"/>
      <c r="F13" s="12"/>
      <c r="G13" s="100"/>
      <c r="H13" s="100"/>
      <c r="I13" s="13"/>
      <c r="J13" s="13"/>
      <c r="K13" s="171"/>
      <c r="L13" s="171"/>
      <c r="M13" s="171"/>
      <c r="N13" s="171"/>
    </row>
    <row r="14" spans="1:14" ht="12" x14ac:dyDescent="0.25">
      <c r="A14" s="11" t="s">
        <v>86</v>
      </c>
      <c r="B14" s="11"/>
      <c r="C14" s="11"/>
      <c r="D14" s="12"/>
      <c r="E14" s="12"/>
      <c r="F14" s="12"/>
      <c r="G14" s="100"/>
      <c r="H14" s="100"/>
      <c r="I14" s="13"/>
      <c r="J14" s="13"/>
      <c r="K14" s="171"/>
      <c r="L14" s="171"/>
      <c r="M14" s="171"/>
      <c r="N14" s="171"/>
    </row>
    <row r="15" spans="1:14" ht="7.5" customHeight="1" x14ac:dyDescent="0.25">
      <c r="A15" s="240"/>
      <c r="B15" s="240"/>
      <c r="C15" s="15"/>
      <c r="D15" s="15"/>
      <c r="E15" s="15"/>
      <c r="F15" s="15"/>
      <c r="G15" s="100"/>
      <c r="H15" s="247"/>
      <c r="I15" s="242"/>
      <c r="J15" s="243"/>
      <c r="K15" s="248"/>
      <c r="L15" s="248"/>
      <c r="M15" s="248"/>
      <c r="N15" s="248"/>
    </row>
    <row r="16" spans="1:14" ht="36" customHeight="1" x14ac:dyDescent="0.25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5" t="s">
        <v>16</v>
      </c>
      <c r="H16" s="35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20.399999999999999" x14ac:dyDescent="0.25">
      <c r="A17" s="390" t="s">
        <v>629</v>
      </c>
      <c r="B17" s="391" t="s">
        <v>630</v>
      </c>
      <c r="C17" s="392">
        <v>42443</v>
      </c>
      <c r="D17" s="390">
        <v>103</v>
      </c>
      <c r="E17" s="392">
        <v>42431</v>
      </c>
      <c r="F17" s="395" t="s">
        <v>233</v>
      </c>
      <c r="G17" s="394" t="s">
        <v>203</v>
      </c>
      <c r="H17" s="394" t="s">
        <v>207</v>
      </c>
      <c r="I17" s="390" t="s">
        <v>205</v>
      </c>
      <c r="J17" s="398">
        <v>24</v>
      </c>
      <c r="K17" s="376">
        <v>312.5</v>
      </c>
      <c r="L17" s="376">
        <f>+J17*K17</f>
        <v>7500</v>
      </c>
      <c r="M17" s="376">
        <f>+L17*0.16</f>
        <v>1200</v>
      </c>
      <c r="N17" s="376">
        <f>+L17+M17</f>
        <v>8700</v>
      </c>
    </row>
    <row r="18" spans="1:14" s="107" customFormat="1" ht="24" customHeight="1" x14ac:dyDescent="0.3">
      <c r="A18" s="398" t="s">
        <v>627</v>
      </c>
      <c r="B18" s="421" t="s">
        <v>628</v>
      </c>
      <c r="C18" s="404">
        <v>42443</v>
      </c>
      <c r="D18" s="398">
        <v>108</v>
      </c>
      <c r="E18" s="404">
        <v>42431</v>
      </c>
      <c r="F18" s="423" t="s">
        <v>233</v>
      </c>
      <c r="G18" s="432" t="s">
        <v>203</v>
      </c>
      <c r="H18" s="432" t="s">
        <v>235</v>
      </c>
      <c r="I18" s="398" t="s">
        <v>205</v>
      </c>
      <c r="J18" s="398">
        <v>104</v>
      </c>
      <c r="K18" s="433">
        <v>18.75</v>
      </c>
      <c r="L18" s="376">
        <f t="shared" ref="L18" si="0">+J18*K18</f>
        <v>1950</v>
      </c>
      <c r="M18" s="376">
        <f t="shared" ref="M18" si="1">+L18*0.16</f>
        <v>312</v>
      </c>
      <c r="N18" s="376">
        <f t="shared" ref="N18" si="2">+L18+M18</f>
        <v>2262</v>
      </c>
    </row>
    <row r="19" spans="1:14" ht="12" x14ac:dyDescent="0.25">
      <c r="A19" s="398"/>
      <c r="B19" s="398"/>
      <c r="C19" s="398"/>
      <c r="D19" s="398"/>
      <c r="E19" s="398"/>
      <c r="F19" s="406"/>
      <c r="G19" s="514"/>
      <c r="H19" s="514"/>
      <c r="I19" s="406"/>
      <c r="J19" s="406"/>
      <c r="K19" s="406"/>
      <c r="L19" s="406"/>
      <c r="M19" s="406"/>
      <c r="N19" s="513">
        <f>SUM(N17:N18)</f>
        <v>10962</v>
      </c>
    </row>
    <row r="20" spans="1:14" x14ac:dyDescent="0.3">
      <c r="A20" s="5" t="s">
        <v>4</v>
      </c>
    </row>
    <row r="21" spans="1:14" x14ac:dyDescent="0.3">
      <c r="A21" s="515" t="s">
        <v>1519</v>
      </c>
      <c r="N21" s="210"/>
    </row>
    <row r="22" spans="1:14" x14ac:dyDescent="0.3">
      <c r="G22" s="188"/>
      <c r="N22" s="211"/>
    </row>
    <row r="23" spans="1:14" x14ac:dyDescent="0.3">
      <c r="G23" s="187"/>
      <c r="N23" s="211"/>
    </row>
    <row r="24" spans="1:14" x14ac:dyDescent="0.3">
      <c r="G24" s="187"/>
    </row>
    <row r="25" spans="1:14" x14ac:dyDescent="0.3">
      <c r="N25" s="133"/>
    </row>
    <row r="26" spans="1:14" x14ac:dyDescent="0.3">
      <c r="N26" s="134"/>
    </row>
    <row r="28" spans="1:14" ht="18.75" customHeight="1" x14ac:dyDescent="0.3">
      <c r="A28" s="6"/>
    </row>
    <row r="29" spans="1:14" s="181" customFormat="1" ht="10.199999999999999" x14ac:dyDescent="0.2">
      <c r="A29" s="24" t="s">
        <v>28</v>
      </c>
      <c r="B29" s="24"/>
      <c r="C29" s="25"/>
      <c r="D29" s="24"/>
      <c r="E29" s="1" t="s">
        <v>29</v>
      </c>
      <c r="F29" s="180"/>
      <c r="G29" s="26"/>
      <c r="H29" s="589" t="s">
        <v>63</v>
      </c>
      <c r="I29" s="589"/>
      <c r="J29" s="1"/>
      <c r="K29" s="1" t="s">
        <v>64</v>
      </c>
      <c r="L29" s="1"/>
      <c r="M29" s="1"/>
      <c r="N29" s="80"/>
    </row>
    <row r="30" spans="1:14" s="181" customFormat="1" ht="10.199999999999999" x14ac:dyDescent="0.2">
      <c r="A30" s="590" t="s">
        <v>24</v>
      </c>
      <c r="B30" s="590"/>
      <c r="C30" s="27"/>
      <c r="D30" s="1"/>
      <c r="E30" s="590" t="s">
        <v>25</v>
      </c>
      <c r="F30" s="590"/>
      <c r="G30" s="26"/>
      <c r="H30" s="591" t="s">
        <v>32</v>
      </c>
      <c r="I30" s="591"/>
      <c r="J30" s="1"/>
      <c r="K30" s="1" t="s">
        <v>26</v>
      </c>
      <c r="L30" s="1"/>
      <c r="M30" s="1"/>
      <c r="N30" s="80"/>
    </row>
    <row r="31" spans="1:14" s="148" customFormat="1" ht="15" customHeight="1" x14ac:dyDescent="0.3">
      <c r="A31" s="1"/>
      <c r="B31" s="1"/>
      <c r="C31" s="27"/>
      <c r="D31" s="1"/>
      <c r="E31" s="1"/>
      <c r="F31" s="1"/>
      <c r="G31" s="26"/>
      <c r="H31" s="26"/>
      <c r="I31" s="1"/>
      <c r="J31" s="1"/>
      <c r="K31" s="1"/>
      <c r="L31" s="1"/>
      <c r="M31" s="1"/>
      <c r="N31" s="80"/>
    </row>
    <row r="32" spans="1:14" s="148" customFormat="1" ht="26.25" customHeight="1" x14ac:dyDescent="0.3">
      <c r="A32" s="28"/>
      <c r="B32" s="22"/>
      <c r="C32" s="29"/>
      <c r="D32" s="2" t="s">
        <v>27</v>
      </c>
      <c r="E32" s="2"/>
      <c r="F32" s="2"/>
      <c r="G32" s="2"/>
      <c r="H32" s="2"/>
      <c r="I32" s="2"/>
      <c r="J32" s="2"/>
      <c r="K32" s="2"/>
      <c r="L32" s="2"/>
      <c r="M32" s="2"/>
      <c r="N32" s="90"/>
    </row>
    <row r="34" spans="1:14" x14ac:dyDescent="0.3">
      <c r="A34" s="6"/>
      <c r="B34" s="6"/>
      <c r="C34" s="6"/>
      <c r="D34" s="6"/>
      <c r="E34" s="6"/>
      <c r="F34" s="6"/>
      <c r="G34" s="5"/>
      <c r="H34" s="133"/>
      <c r="I34" s="6"/>
      <c r="J34" s="6"/>
      <c r="K34" s="6"/>
      <c r="L34" s="6"/>
      <c r="M34" s="6"/>
      <c r="N34" s="6"/>
    </row>
    <row r="35" spans="1:14" x14ac:dyDescent="0.3">
      <c r="A35" s="6"/>
      <c r="B35" s="6"/>
      <c r="C35" s="6"/>
      <c r="D35" s="6"/>
      <c r="E35" s="6"/>
      <c r="F35" s="6"/>
      <c r="G35" s="5"/>
      <c r="H35" s="134"/>
      <c r="I35" s="6"/>
      <c r="J35" s="6"/>
      <c r="K35" s="6"/>
      <c r="L35" s="6"/>
      <c r="M35" s="6"/>
      <c r="N35" s="6"/>
    </row>
    <row r="36" spans="1:14" x14ac:dyDescent="0.3">
      <c r="A36" s="6"/>
      <c r="B36" s="6"/>
      <c r="C36" s="6"/>
      <c r="D36" s="6"/>
      <c r="E36" s="6"/>
      <c r="F36" s="6"/>
      <c r="G36" s="5"/>
      <c r="H36" s="134"/>
      <c r="I36" s="6"/>
      <c r="J36" s="6"/>
      <c r="K36" s="6"/>
      <c r="L36" s="6"/>
      <c r="M36" s="6"/>
      <c r="N36" s="6"/>
    </row>
    <row r="37" spans="1:14" x14ac:dyDescent="0.3">
      <c r="A37" s="6"/>
      <c r="B37" s="6"/>
      <c r="C37" s="6"/>
      <c r="D37" s="6"/>
      <c r="E37" s="6"/>
      <c r="F37" s="6"/>
      <c r="G37" s="5"/>
      <c r="H37" s="5"/>
      <c r="I37" s="6"/>
      <c r="J37" s="6"/>
      <c r="K37" s="6"/>
      <c r="L37" s="6"/>
      <c r="M37" s="6"/>
      <c r="N37" s="6"/>
    </row>
  </sheetData>
  <mergeCells count="5">
    <mergeCell ref="A10:C10"/>
    <mergeCell ref="H29:I29"/>
    <mergeCell ref="A30:B30"/>
    <mergeCell ref="E30:F30"/>
    <mergeCell ref="H30:I30"/>
  </mergeCells>
  <pageMargins left="0.70866141732283472" right="0.70866141732283472" top="0.74803149606299213" bottom="0.74803149606299213" header="0.31496062992125984" footer="0.31496062992125984"/>
  <pageSetup paperSize="5" scale="85" orientation="landscape" verticalDpi="0" r:id="rId1"/>
  <headerFooter>
    <oddFooter>Página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99"/>
  <sheetViews>
    <sheetView workbookViewId="0">
      <selection activeCell="G16" sqref="G16"/>
    </sheetView>
  </sheetViews>
  <sheetFormatPr baseColWidth="10" defaultColWidth="11.44140625" defaultRowHeight="14.4" x14ac:dyDescent="0.3"/>
  <cols>
    <col min="1" max="1" width="10" style="5" customWidth="1"/>
    <col min="2" max="2" width="14.5546875" style="5" customWidth="1"/>
    <col min="3" max="4" width="11.5546875" style="5" bestFit="1" customWidth="1"/>
    <col min="5" max="5" width="11.6640625" style="5" customWidth="1"/>
    <col min="6" max="6" width="13.5546875" style="5" customWidth="1"/>
    <col min="7" max="7" width="24" style="98" customWidth="1"/>
    <col min="8" max="8" width="24.88671875" style="98" customWidth="1"/>
    <col min="9" max="9" width="9.88671875" style="5" customWidth="1"/>
    <col min="10" max="10" width="11.5546875" style="5" bestFit="1" customWidth="1"/>
    <col min="11" max="11" width="11.5546875" style="5" customWidth="1"/>
    <col min="12" max="12" width="12" style="5" customWidth="1"/>
    <col min="13" max="13" width="11.5546875" style="5" customWidth="1"/>
    <col min="14" max="14" width="12.5546875" style="5" bestFit="1" customWidth="1"/>
    <col min="15" max="16384" width="11.44140625" style="6"/>
  </cols>
  <sheetData>
    <row r="1" spans="1:14" x14ac:dyDescent="0.3">
      <c r="A1" s="170"/>
      <c r="B1" s="3"/>
      <c r="C1" s="3"/>
      <c r="D1" s="3"/>
      <c r="E1" s="3"/>
      <c r="F1" s="3"/>
      <c r="G1" s="182"/>
      <c r="H1" s="183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182"/>
      <c r="H2" s="183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182"/>
      <c r="H3" s="183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182"/>
      <c r="H4" s="183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182"/>
      <c r="H5" s="183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182"/>
      <c r="H6" s="183"/>
      <c r="I6" s="4"/>
      <c r="J6" s="4"/>
      <c r="K6" s="4"/>
      <c r="L6" s="3"/>
      <c r="M6" s="3"/>
      <c r="N6" s="3"/>
    </row>
    <row r="7" spans="1:14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ht="12" x14ac:dyDescent="0.25">
      <c r="A9" s="10"/>
      <c r="B9" s="8"/>
      <c r="C9" s="8"/>
      <c r="D9" s="8"/>
      <c r="E9" s="8"/>
      <c r="F9" s="8"/>
      <c r="G9" s="220"/>
      <c r="H9" s="220"/>
      <c r="I9" s="8"/>
      <c r="J9" s="8"/>
      <c r="K9" s="8"/>
      <c r="L9" s="8"/>
      <c r="M9" s="8"/>
      <c r="N9" s="8"/>
    </row>
    <row r="10" spans="1:14" ht="22.5" customHeight="1" x14ac:dyDescent="0.25">
      <c r="A10" s="597" t="s">
        <v>5</v>
      </c>
      <c r="B10" s="597"/>
      <c r="C10" s="597"/>
      <c r="D10" s="95" t="s">
        <v>6</v>
      </c>
      <c r="E10" s="8" t="s">
        <v>35</v>
      </c>
      <c r="F10" s="8"/>
      <c r="G10" s="220"/>
      <c r="H10" s="96" t="s">
        <v>7</v>
      </c>
      <c r="I10" s="9" t="s">
        <v>35</v>
      </c>
      <c r="J10" s="8"/>
      <c r="K10" s="8"/>
      <c r="L10" s="8"/>
      <c r="M10" s="8"/>
      <c r="N10" s="8"/>
    </row>
    <row r="11" spans="1:14" ht="21" customHeight="1" x14ac:dyDescent="0.25">
      <c r="A11" s="220"/>
      <c r="B11" s="220"/>
      <c r="C11" s="220"/>
      <c r="D11" s="222" t="s">
        <v>8</v>
      </c>
      <c r="E11" s="8"/>
      <c r="F11" s="8"/>
      <c r="G11" s="220"/>
      <c r="H11" s="220" t="s">
        <v>9</v>
      </c>
      <c r="I11" s="220"/>
      <c r="J11" s="8"/>
      <c r="K11" s="8"/>
      <c r="L11" s="8"/>
      <c r="M11" s="8"/>
      <c r="N11" s="8"/>
    </row>
    <row r="12" spans="1:14" ht="21" customHeight="1" x14ac:dyDescent="0.25">
      <c r="A12" s="302"/>
      <c r="B12" s="302"/>
      <c r="C12" s="302"/>
      <c r="D12" s="265"/>
      <c r="E12" s="8"/>
      <c r="F12" s="8"/>
      <c r="G12" s="302"/>
      <c r="H12" s="302"/>
      <c r="I12" s="302"/>
      <c r="J12" s="8"/>
      <c r="K12" s="8"/>
      <c r="L12" s="8"/>
      <c r="M12" s="8"/>
      <c r="N12" s="8"/>
    </row>
    <row r="13" spans="1:14" ht="21" customHeight="1" x14ac:dyDescent="0.25">
      <c r="A13" s="302"/>
      <c r="B13" s="302"/>
      <c r="C13" s="302"/>
      <c r="D13" s="265"/>
      <c r="E13" s="8"/>
      <c r="F13" s="8"/>
      <c r="G13" s="302"/>
      <c r="H13" s="302"/>
      <c r="I13" s="302"/>
      <c r="J13" s="8"/>
      <c r="K13" s="8"/>
      <c r="L13" s="8"/>
      <c r="M13" s="8"/>
      <c r="N13" s="8"/>
    </row>
    <row r="14" spans="1:14" ht="9" customHeight="1" x14ac:dyDescent="0.25">
      <c r="A14" s="10"/>
      <c r="B14" s="10"/>
      <c r="C14" s="10"/>
      <c r="D14" s="10"/>
      <c r="E14" s="10"/>
      <c r="F14" s="10"/>
      <c r="G14" s="220"/>
      <c r="H14" s="220"/>
      <c r="I14" s="10"/>
      <c r="J14" s="237"/>
      <c r="K14" s="245"/>
      <c r="L14" s="245"/>
      <c r="M14" s="245"/>
      <c r="N14" s="246"/>
    </row>
    <row r="15" spans="1:14" ht="12" x14ac:dyDescent="0.25">
      <c r="A15" s="11" t="s">
        <v>85</v>
      </c>
      <c r="B15" s="11"/>
      <c r="C15" s="11"/>
      <c r="D15" s="12"/>
      <c r="E15" s="12"/>
      <c r="F15" s="12"/>
      <c r="G15" s="100"/>
      <c r="H15" s="100"/>
      <c r="I15" s="13"/>
      <c r="J15" s="13"/>
      <c r="K15" s="171"/>
      <c r="L15" s="171"/>
      <c r="M15" s="171"/>
      <c r="N15" s="171"/>
    </row>
    <row r="16" spans="1:14" ht="12" x14ac:dyDescent="0.25">
      <c r="A16" s="11" t="s">
        <v>86</v>
      </c>
      <c r="B16" s="11"/>
      <c r="C16" s="11"/>
      <c r="D16" s="12"/>
      <c r="E16" s="12"/>
      <c r="F16" s="12"/>
      <c r="G16" s="100"/>
      <c r="H16" s="100"/>
      <c r="I16" s="13"/>
      <c r="J16" s="13"/>
      <c r="K16" s="171"/>
      <c r="L16" s="171"/>
      <c r="M16" s="171"/>
      <c r="N16" s="171"/>
    </row>
    <row r="17" spans="1:15" ht="12" x14ac:dyDescent="0.25">
      <c r="A17" s="11"/>
      <c r="B17" s="11"/>
      <c r="C17" s="11"/>
      <c r="D17" s="12"/>
      <c r="E17" s="12"/>
      <c r="F17" s="12"/>
      <c r="G17" s="100"/>
      <c r="H17" s="100"/>
      <c r="I17" s="13"/>
      <c r="J17" s="13"/>
      <c r="K17" s="171"/>
      <c r="L17" s="171"/>
      <c r="M17" s="171"/>
      <c r="N17" s="171"/>
    </row>
    <row r="18" spans="1:15" ht="12" x14ac:dyDescent="0.25">
      <c r="A18" s="11"/>
      <c r="B18" s="11"/>
      <c r="C18" s="11"/>
      <c r="D18" s="12"/>
      <c r="E18" s="12"/>
      <c r="F18" s="12"/>
      <c r="G18" s="100"/>
      <c r="H18" s="100"/>
      <c r="I18" s="13"/>
      <c r="J18" s="13"/>
      <c r="K18" s="171"/>
      <c r="L18" s="171"/>
      <c r="M18" s="171"/>
      <c r="N18" s="171"/>
    </row>
    <row r="19" spans="1:15" ht="7.5" customHeight="1" x14ac:dyDescent="0.25">
      <c r="A19" s="240"/>
      <c r="B19" s="240"/>
      <c r="C19" s="15"/>
      <c r="D19" s="15"/>
      <c r="E19" s="15"/>
      <c r="F19" s="15"/>
      <c r="G19" s="100"/>
      <c r="H19" s="247"/>
      <c r="I19" s="242"/>
      <c r="J19" s="243"/>
      <c r="K19" s="248"/>
      <c r="L19" s="248"/>
      <c r="M19" s="248"/>
      <c r="N19" s="248"/>
    </row>
    <row r="20" spans="1:15" ht="36" customHeight="1" x14ac:dyDescent="0.25">
      <c r="A20" s="31" t="s">
        <v>10</v>
      </c>
      <c r="B20" s="31" t="s">
        <v>11</v>
      </c>
      <c r="C20" s="31" t="s">
        <v>12</v>
      </c>
      <c r="D20" s="32" t="s">
        <v>13</v>
      </c>
      <c r="E20" s="33" t="s">
        <v>14</v>
      </c>
      <c r="F20" s="33" t="s">
        <v>15</v>
      </c>
      <c r="G20" s="35" t="s">
        <v>16</v>
      </c>
      <c r="H20" s="35" t="s">
        <v>17</v>
      </c>
      <c r="I20" s="31" t="s">
        <v>18</v>
      </c>
      <c r="J20" s="34" t="s">
        <v>19</v>
      </c>
      <c r="K20" s="58" t="s">
        <v>20</v>
      </c>
      <c r="L20" s="58" t="s">
        <v>21</v>
      </c>
      <c r="M20" s="58" t="s">
        <v>22</v>
      </c>
      <c r="N20" s="58" t="s">
        <v>23</v>
      </c>
    </row>
    <row r="21" spans="1:15" ht="22.5" customHeight="1" x14ac:dyDescent="0.25">
      <c r="A21" s="338" t="s">
        <v>662</v>
      </c>
      <c r="B21" s="338" t="s">
        <v>663</v>
      </c>
      <c r="C21" s="338">
        <v>42410</v>
      </c>
      <c r="D21" s="347" t="s">
        <v>160</v>
      </c>
      <c r="E21" s="348">
        <v>42402</v>
      </c>
      <c r="F21" s="348" t="s">
        <v>97</v>
      </c>
      <c r="G21" s="343" t="s">
        <v>98</v>
      </c>
      <c r="H21" s="343" t="s">
        <v>161</v>
      </c>
      <c r="I21" s="338" t="s">
        <v>53</v>
      </c>
      <c r="J21" s="339">
        <v>3</v>
      </c>
      <c r="K21" s="516">
        <v>480</v>
      </c>
      <c r="L21" s="516">
        <f>+J21*K21</f>
        <v>1440</v>
      </c>
      <c r="M21" s="516">
        <f>+L21*0.16</f>
        <v>230.4</v>
      </c>
      <c r="N21" s="516">
        <f>+L21+M21</f>
        <v>1670.4</v>
      </c>
    </row>
    <row r="22" spans="1:15" s="146" customFormat="1" ht="24.75" customHeight="1" x14ac:dyDescent="0.3">
      <c r="A22" s="399" t="s">
        <v>662</v>
      </c>
      <c r="B22" s="399" t="s">
        <v>663</v>
      </c>
      <c r="C22" s="400">
        <v>42410</v>
      </c>
      <c r="D22" s="347" t="s">
        <v>160</v>
      </c>
      <c r="E22" s="348">
        <v>42402</v>
      </c>
      <c r="F22" s="348" t="s">
        <v>97</v>
      </c>
      <c r="G22" s="343" t="s">
        <v>98</v>
      </c>
      <c r="H22" s="518" t="s">
        <v>162</v>
      </c>
      <c r="I22" s="399" t="s">
        <v>53</v>
      </c>
      <c r="J22" s="399">
        <v>34</v>
      </c>
      <c r="K22" s="520">
        <v>28</v>
      </c>
      <c r="L22" s="516">
        <f t="shared" ref="L22:L80" si="0">+J22*K22</f>
        <v>952</v>
      </c>
      <c r="M22" s="516">
        <f t="shared" ref="M22:M80" si="1">+L22*0.16</f>
        <v>152.32</v>
      </c>
      <c r="N22" s="516">
        <f t="shared" ref="N22:N80" si="2">+L22+M22</f>
        <v>1104.32</v>
      </c>
    </row>
    <row r="23" spans="1:15" s="146" customFormat="1" ht="21" customHeight="1" x14ac:dyDescent="0.3">
      <c r="A23" s="399" t="s">
        <v>662</v>
      </c>
      <c r="B23" s="399" t="s">
        <v>663</v>
      </c>
      <c r="C23" s="400">
        <v>42410</v>
      </c>
      <c r="D23" s="347" t="s">
        <v>160</v>
      </c>
      <c r="E23" s="348">
        <v>42402</v>
      </c>
      <c r="F23" s="348" t="s">
        <v>97</v>
      </c>
      <c r="G23" s="343" t="s">
        <v>98</v>
      </c>
      <c r="H23" s="518" t="s">
        <v>163</v>
      </c>
      <c r="I23" s="399" t="s">
        <v>53</v>
      </c>
      <c r="J23" s="399">
        <v>24</v>
      </c>
      <c r="K23" s="414">
        <v>10</v>
      </c>
      <c r="L23" s="516">
        <f t="shared" si="0"/>
        <v>240</v>
      </c>
      <c r="M23" s="516">
        <f t="shared" si="1"/>
        <v>38.4</v>
      </c>
      <c r="N23" s="516">
        <f t="shared" si="2"/>
        <v>278.39999999999998</v>
      </c>
      <c r="O23" s="184"/>
    </row>
    <row r="24" spans="1:15" s="146" customFormat="1" ht="23.25" customHeight="1" x14ac:dyDescent="0.3">
      <c r="A24" s="399" t="s">
        <v>662</v>
      </c>
      <c r="B24" s="399" t="s">
        <v>663</v>
      </c>
      <c r="C24" s="400">
        <v>42410</v>
      </c>
      <c r="D24" s="347" t="s">
        <v>160</v>
      </c>
      <c r="E24" s="348">
        <v>42402</v>
      </c>
      <c r="F24" s="348" t="s">
        <v>97</v>
      </c>
      <c r="G24" s="343" t="s">
        <v>98</v>
      </c>
      <c r="H24" s="518" t="s">
        <v>164</v>
      </c>
      <c r="I24" s="399" t="s">
        <v>53</v>
      </c>
      <c r="J24" s="399">
        <v>30</v>
      </c>
      <c r="K24" s="414">
        <v>40</v>
      </c>
      <c r="L24" s="516">
        <f t="shared" si="0"/>
        <v>1200</v>
      </c>
      <c r="M24" s="516">
        <f t="shared" si="1"/>
        <v>192</v>
      </c>
      <c r="N24" s="516">
        <f t="shared" si="2"/>
        <v>1392</v>
      </c>
      <c r="O24" s="184"/>
    </row>
    <row r="25" spans="1:15" s="146" customFormat="1" ht="27" customHeight="1" x14ac:dyDescent="0.3">
      <c r="A25" s="399" t="s">
        <v>662</v>
      </c>
      <c r="B25" s="399" t="s">
        <v>663</v>
      </c>
      <c r="C25" s="400">
        <v>42410</v>
      </c>
      <c r="D25" s="347" t="s">
        <v>160</v>
      </c>
      <c r="E25" s="348">
        <v>42402</v>
      </c>
      <c r="F25" s="348" t="s">
        <v>97</v>
      </c>
      <c r="G25" s="343" t="s">
        <v>98</v>
      </c>
      <c r="H25" s="518" t="s">
        <v>165</v>
      </c>
      <c r="I25" s="399" t="s">
        <v>53</v>
      </c>
      <c r="J25" s="399">
        <v>25</v>
      </c>
      <c r="K25" s="414">
        <v>55</v>
      </c>
      <c r="L25" s="516">
        <f t="shared" si="0"/>
        <v>1375</v>
      </c>
      <c r="M25" s="516">
        <f t="shared" si="1"/>
        <v>220</v>
      </c>
      <c r="N25" s="516">
        <f t="shared" si="2"/>
        <v>1595</v>
      </c>
      <c r="O25" s="184"/>
    </row>
    <row r="26" spans="1:15" s="217" customFormat="1" ht="24" customHeight="1" x14ac:dyDescent="0.3">
      <c r="A26" s="399" t="s">
        <v>652</v>
      </c>
      <c r="B26" s="399" t="s">
        <v>653</v>
      </c>
      <c r="C26" s="400">
        <v>42410</v>
      </c>
      <c r="D26" s="399">
        <v>277</v>
      </c>
      <c r="E26" s="517">
        <v>42403</v>
      </c>
      <c r="F26" s="399" t="s">
        <v>89</v>
      </c>
      <c r="G26" s="518" t="s">
        <v>65</v>
      </c>
      <c r="H26" s="518" t="s">
        <v>56</v>
      </c>
      <c r="I26" s="399" t="s">
        <v>57</v>
      </c>
      <c r="J26" s="399">
        <v>2</v>
      </c>
      <c r="K26" s="414">
        <v>1400</v>
      </c>
      <c r="L26" s="516">
        <f t="shared" si="0"/>
        <v>2800</v>
      </c>
      <c r="M26" s="516">
        <f t="shared" si="1"/>
        <v>448</v>
      </c>
      <c r="N26" s="516">
        <f t="shared" si="2"/>
        <v>3248</v>
      </c>
      <c r="O26" s="216"/>
    </row>
    <row r="27" spans="1:15" s="217" customFormat="1" ht="24" customHeight="1" x14ac:dyDescent="0.3">
      <c r="A27" s="399" t="s">
        <v>652</v>
      </c>
      <c r="B27" s="399" t="s">
        <v>653</v>
      </c>
      <c r="C27" s="400">
        <v>42410</v>
      </c>
      <c r="D27" s="399">
        <v>277</v>
      </c>
      <c r="E27" s="517">
        <v>42403</v>
      </c>
      <c r="F27" s="399" t="s">
        <v>89</v>
      </c>
      <c r="G27" s="518" t="s">
        <v>65</v>
      </c>
      <c r="H27" s="518" t="s">
        <v>197</v>
      </c>
      <c r="I27" s="399" t="s">
        <v>197</v>
      </c>
      <c r="J27" s="399">
        <v>2</v>
      </c>
      <c r="K27" s="414">
        <v>450</v>
      </c>
      <c r="L27" s="516">
        <f t="shared" si="0"/>
        <v>900</v>
      </c>
      <c r="M27" s="516">
        <f t="shared" si="1"/>
        <v>144</v>
      </c>
      <c r="N27" s="516">
        <f t="shared" si="2"/>
        <v>1044</v>
      </c>
      <c r="O27" s="216"/>
    </row>
    <row r="28" spans="1:15" s="217" customFormat="1" ht="10.199999999999999" x14ac:dyDescent="0.3">
      <c r="A28" s="399" t="s">
        <v>656</v>
      </c>
      <c r="B28" s="399" t="s">
        <v>657</v>
      </c>
      <c r="C28" s="400">
        <v>42437</v>
      </c>
      <c r="D28" s="399" t="s">
        <v>242</v>
      </c>
      <c r="E28" s="400">
        <v>42430</v>
      </c>
      <c r="F28" s="399" t="s">
        <v>93</v>
      </c>
      <c r="G28" s="518" t="s">
        <v>108</v>
      </c>
      <c r="H28" s="519" t="s">
        <v>94</v>
      </c>
      <c r="I28" s="399" t="s">
        <v>107</v>
      </c>
      <c r="J28" s="399">
        <v>1</v>
      </c>
      <c r="K28" s="414">
        <v>2500</v>
      </c>
      <c r="L28" s="516">
        <f t="shared" si="0"/>
        <v>2500</v>
      </c>
      <c r="M28" s="516">
        <f t="shared" si="1"/>
        <v>400</v>
      </c>
      <c r="N28" s="516">
        <f t="shared" si="2"/>
        <v>2900</v>
      </c>
      <c r="O28" s="216"/>
    </row>
    <row r="29" spans="1:15" s="217" customFormat="1" ht="10.199999999999999" x14ac:dyDescent="0.3">
      <c r="A29" s="399" t="s">
        <v>666</v>
      </c>
      <c r="B29" s="399" t="s">
        <v>667</v>
      </c>
      <c r="C29" s="400">
        <v>42437</v>
      </c>
      <c r="D29" s="399">
        <v>1564</v>
      </c>
      <c r="E29" s="400">
        <v>42430</v>
      </c>
      <c r="F29" s="399" t="s">
        <v>105</v>
      </c>
      <c r="G29" s="518" t="s">
        <v>106</v>
      </c>
      <c r="H29" s="518" t="s">
        <v>178</v>
      </c>
      <c r="I29" s="399" t="s">
        <v>53</v>
      </c>
      <c r="J29" s="399">
        <v>30</v>
      </c>
      <c r="K29" s="414">
        <v>5.17</v>
      </c>
      <c r="L29" s="516">
        <f t="shared" si="0"/>
        <v>155.1</v>
      </c>
      <c r="M29" s="516">
        <f t="shared" si="1"/>
        <v>24.815999999999999</v>
      </c>
      <c r="N29" s="516">
        <f t="shared" si="2"/>
        <v>179.916</v>
      </c>
      <c r="O29" s="216"/>
    </row>
    <row r="30" spans="1:15" s="217" customFormat="1" ht="10.199999999999999" x14ac:dyDescent="0.3">
      <c r="A30" s="399" t="s">
        <v>666</v>
      </c>
      <c r="B30" s="399" t="s">
        <v>667</v>
      </c>
      <c r="C30" s="400">
        <v>42437</v>
      </c>
      <c r="D30" s="399">
        <v>1564</v>
      </c>
      <c r="E30" s="400">
        <v>42430</v>
      </c>
      <c r="F30" s="399" t="s">
        <v>105</v>
      </c>
      <c r="G30" s="518" t="s">
        <v>106</v>
      </c>
      <c r="H30" s="518" t="s">
        <v>183</v>
      </c>
      <c r="I30" s="399" t="s">
        <v>53</v>
      </c>
      <c r="J30" s="399">
        <v>30</v>
      </c>
      <c r="K30" s="414">
        <v>5.17</v>
      </c>
      <c r="L30" s="516">
        <f t="shared" si="0"/>
        <v>155.1</v>
      </c>
      <c r="M30" s="516">
        <f t="shared" si="1"/>
        <v>24.815999999999999</v>
      </c>
      <c r="N30" s="516">
        <f t="shared" si="2"/>
        <v>179.916</v>
      </c>
      <c r="O30" s="216"/>
    </row>
    <row r="31" spans="1:15" s="217" customFormat="1" ht="10.199999999999999" x14ac:dyDescent="0.3">
      <c r="A31" s="399" t="s">
        <v>666</v>
      </c>
      <c r="B31" s="399" t="s">
        <v>667</v>
      </c>
      <c r="C31" s="400">
        <v>42437</v>
      </c>
      <c r="D31" s="399">
        <v>1564</v>
      </c>
      <c r="E31" s="400">
        <v>42430</v>
      </c>
      <c r="F31" s="399" t="s">
        <v>105</v>
      </c>
      <c r="G31" s="518" t="s">
        <v>106</v>
      </c>
      <c r="H31" s="349" t="s">
        <v>179</v>
      </c>
      <c r="I31" s="399" t="s">
        <v>53</v>
      </c>
      <c r="J31" s="399">
        <v>30</v>
      </c>
      <c r="K31" s="414">
        <v>56.03</v>
      </c>
      <c r="L31" s="516">
        <f t="shared" si="0"/>
        <v>1680.9</v>
      </c>
      <c r="M31" s="516">
        <f t="shared" si="1"/>
        <v>268.94400000000002</v>
      </c>
      <c r="N31" s="516">
        <f t="shared" si="2"/>
        <v>1949.8440000000001</v>
      </c>
      <c r="O31" s="216"/>
    </row>
    <row r="32" spans="1:15" s="217" customFormat="1" ht="10.199999999999999" x14ac:dyDescent="0.3">
      <c r="A32" s="399" t="s">
        <v>666</v>
      </c>
      <c r="B32" s="399" t="s">
        <v>667</v>
      </c>
      <c r="C32" s="400">
        <v>42437</v>
      </c>
      <c r="D32" s="399">
        <v>1564</v>
      </c>
      <c r="E32" s="400">
        <v>42430</v>
      </c>
      <c r="F32" s="399" t="s">
        <v>105</v>
      </c>
      <c r="G32" s="518" t="s">
        <v>106</v>
      </c>
      <c r="H32" s="518" t="s">
        <v>257</v>
      </c>
      <c r="I32" s="399" t="s">
        <v>53</v>
      </c>
      <c r="J32" s="399">
        <v>6</v>
      </c>
      <c r="K32" s="414">
        <v>6.03</v>
      </c>
      <c r="L32" s="516">
        <f t="shared" si="0"/>
        <v>36.18</v>
      </c>
      <c r="M32" s="516">
        <f t="shared" si="1"/>
        <v>5.7888000000000002</v>
      </c>
      <c r="N32" s="516">
        <f t="shared" si="2"/>
        <v>41.968800000000002</v>
      </c>
      <c r="O32" s="216"/>
    </row>
    <row r="33" spans="1:15" s="217" customFormat="1" ht="10.199999999999999" x14ac:dyDescent="0.3">
      <c r="A33" s="399" t="s">
        <v>666</v>
      </c>
      <c r="B33" s="399" t="s">
        <v>667</v>
      </c>
      <c r="C33" s="400">
        <v>42437</v>
      </c>
      <c r="D33" s="399">
        <v>1564</v>
      </c>
      <c r="E33" s="400">
        <v>42430</v>
      </c>
      <c r="F33" s="399" t="s">
        <v>105</v>
      </c>
      <c r="G33" s="518" t="s">
        <v>106</v>
      </c>
      <c r="H33" s="518" t="s">
        <v>258</v>
      </c>
      <c r="I33" s="399" t="s">
        <v>53</v>
      </c>
      <c r="J33" s="399">
        <v>2</v>
      </c>
      <c r="K33" s="520">
        <v>586.21</v>
      </c>
      <c r="L33" s="516">
        <f t="shared" si="0"/>
        <v>1172.42</v>
      </c>
      <c r="M33" s="516">
        <f t="shared" si="1"/>
        <v>187.58720000000002</v>
      </c>
      <c r="N33" s="516">
        <f t="shared" si="2"/>
        <v>1360.0072</v>
      </c>
    </row>
    <row r="34" spans="1:15" s="217" customFormat="1" ht="10.199999999999999" x14ac:dyDescent="0.3">
      <c r="A34" s="399" t="s">
        <v>666</v>
      </c>
      <c r="B34" s="399" t="s">
        <v>667</v>
      </c>
      <c r="C34" s="400">
        <v>42437</v>
      </c>
      <c r="D34" s="399">
        <v>1564</v>
      </c>
      <c r="E34" s="400">
        <v>42430</v>
      </c>
      <c r="F34" s="399" t="s">
        <v>105</v>
      </c>
      <c r="G34" s="518" t="s">
        <v>106</v>
      </c>
      <c r="H34" s="519" t="s">
        <v>259</v>
      </c>
      <c r="I34" s="399" t="s">
        <v>53</v>
      </c>
      <c r="J34" s="399">
        <v>1</v>
      </c>
      <c r="K34" s="414">
        <v>51.72</v>
      </c>
      <c r="L34" s="516">
        <f t="shared" si="0"/>
        <v>51.72</v>
      </c>
      <c r="M34" s="516">
        <f t="shared" si="1"/>
        <v>8.2751999999999999</v>
      </c>
      <c r="N34" s="516">
        <f t="shared" si="2"/>
        <v>59.995199999999997</v>
      </c>
      <c r="O34" s="216"/>
    </row>
    <row r="35" spans="1:15" s="217" customFormat="1" ht="10.199999999999999" x14ac:dyDescent="0.3">
      <c r="A35" s="399" t="s">
        <v>666</v>
      </c>
      <c r="B35" s="399" t="s">
        <v>667</v>
      </c>
      <c r="C35" s="400">
        <v>42437</v>
      </c>
      <c r="D35" s="399">
        <v>1564</v>
      </c>
      <c r="E35" s="400">
        <v>42430</v>
      </c>
      <c r="F35" s="399" t="s">
        <v>105</v>
      </c>
      <c r="G35" s="518" t="s">
        <v>106</v>
      </c>
      <c r="H35" s="519" t="s">
        <v>260</v>
      </c>
      <c r="I35" s="399" t="s">
        <v>53</v>
      </c>
      <c r="J35" s="399">
        <v>30</v>
      </c>
      <c r="K35" s="414">
        <v>4.3099999999999996</v>
      </c>
      <c r="L35" s="516">
        <f t="shared" si="0"/>
        <v>129.29999999999998</v>
      </c>
      <c r="M35" s="516">
        <f t="shared" si="1"/>
        <v>20.687999999999999</v>
      </c>
      <c r="N35" s="516">
        <f t="shared" si="2"/>
        <v>149.98799999999997</v>
      </c>
      <c r="O35" s="216"/>
    </row>
    <row r="36" spans="1:15" s="217" customFormat="1" ht="10.199999999999999" x14ac:dyDescent="0.3">
      <c r="A36" s="399" t="s">
        <v>666</v>
      </c>
      <c r="B36" s="399" t="s">
        <v>667</v>
      </c>
      <c r="C36" s="400">
        <v>42437</v>
      </c>
      <c r="D36" s="399">
        <v>1564</v>
      </c>
      <c r="E36" s="400">
        <v>42430</v>
      </c>
      <c r="F36" s="399" t="s">
        <v>105</v>
      </c>
      <c r="G36" s="518" t="s">
        <v>106</v>
      </c>
      <c r="H36" s="518" t="s">
        <v>188</v>
      </c>
      <c r="I36" s="399" t="s">
        <v>53</v>
      </c>
      <c r="J36" s="399">
        <v>2</v>
      </c>
      <c r="K36" s="521">
        <v>51.72</v>
      </c>
      <c r="L36" s="516">
        <f t="shared" si="0"/>
        <v>103.44</v>
      </c>
      <c r="M36" s="516">
        <f t="shared" si="1"/>
        <v>16.5504</v>
      </c>
      <c r="N36" s="516">
        <f t="shared" si="2"/>
        <v>119.99039999999999</v>
      </c>
      <c r="O36" s="216"/>
    </row>
    <row r="37" spans="1:15" s="217" customFormat="1" ht="10.199999999999999" x14ac:dyDescent="0.3">
      <c r="A37" s="399" t="s">
        <v>666</v>
      </c>
      <c r="B37" s="399" t="s">
        <v>667</v>
      </c>
      <c r="C37" s="400">
        <v>42437</v>
      </c>
      <c r="D37" s="399">
        <v>1564</v>
      </c>
      <c r="E37" s="400">
        <v>42430</v>
      </c>
      <c r="F37" s="399" t="s">
        <v>105</v>
      </c>
      <c r="G37" s="518" t="s">
        <v>106</v>
      </c>
      <c r="H37" s="518" t="s">
        <v>261</v>
      </c>
      <c r="I37" s="399" t="s">
        <v>121</v>
      </c>
      <c r="J37" s="399">
        <v>1</v>
      </c>
      <c r="K37" s="414">
        <v>1422.41</v>
      </c>
      <c r="L37" s="516">
        <f t="shared" si="0"/>
        <v>1422.41</v>
      </c>
      <c r="M37" s="516">
        <f t="shared" si="1"/>
        <v>227.58560000000003</v>
      </c>
      <c r="N37" s="516">
        <f t="shared" si="2"/>
        <v>1649.9956000000002</v>
      </c>
      <c r="O37" s="216"/>
    </row>
    <row r="38" spans="1:15" s="217" customFormat="1" ht="10.199999999999999" x14ac:dyDescent="0.3">
      <c r="A38" s="399" t="s">
        <v>664</v>
      </c>
      <c r="B38" s="399" t="s">
        <v>665</v>
      </c>
      <c r="C38" s="400">
        <v>42437</v>
      </c>
      <c r="D38" s="399">
        <v>1595</v>
      </c>
      <c r="E38" s="400">
        <v>42430</v>
      </c>
      <c r="F38" s="399" t="s">
        <v>95</v>
      </c>
      <c r="G38" s="518" t="s">
        <v>48</v>
      </c>
      <c r="H38" s="519" t="s">
        <v>239</v>
      </c>
      <c r="I38" s="399" t="s">
        <v>54</v>
      </c>
      <c r="J38" s="399">
        <v>1</v>
      </c>
      <c r="K38" s="414">
        <v>430</v>
      </c>
      <c r="L38" s="516">
        <f t="shared" si="0"/>
        <v>430</v>
      </c>
      <c r="M38" s="516">
        <f t="shared" si="1"/>
        <v>68.8</v>
      </c>
      <c r="N38" s="516">
        <f t="shared" si="2"/>
        <v>498.8</v>
      </c>
      <c r="O38" s="216"/>
    </row>
    <row r="39" spans="1:15" s="217" customFormat="1" ht="20.399999999999999" x14ac:dyDescent="0.3">
      <c r="A39" s="399" t="s">
        <v>664</v>
      </c>
      <c r="B39" s="399" t="s">
        <v>665</v>
      </c>
      <c r="C39" s="400">
        <v>42437</v>
      </c>
      <c r="D39" s="399">
        <v>1595</v>
      </c>
      <c r="E39" s="400">
        <v>42430</v>
      </c>
      <c r="F39" s="399" t="s">
        <v>95</v>
      </c>
      <c r="G39" s="518" t="s">
        <v>48</v>
      </c>
      <c r="H39" s="349" t="s">
        <v>262</v>
      </c>
      <c r="I39" s="399" t="s">
        <v>51</v>
      </c>
      <c r="J39" s="399">
        <v>1</v>
      </c>
      <c r="K39" s="414">
        <v>920</v>
      </c>
      <c r="L39" s="516">
        <f t="shared" si="0"/>
        <v>920</v>
      </c>
      <c r="M39" s="516">
        <f t="shared" si="1"/>
        <v>147.20000000000002</v>
      </c>
      <c r="N39" s="516">
        <f t="shared" si="2"/>
        <v>1067.2</v>
      </c>
      <c r="O39" s="216"/>
    </row>
    <row r="40" spans="1:15" s="217" customFormat="1" ht="10.199999999999999" x14ac:dyDescent="0.3">
      <c r="A40" s="399" t="s">
        <v>664</v>
      </c>
      <c r="B40" s="399" t="s">
        <v>665</v>
      </c>
      <c r="C40" s="400">
        <v>42437</v>
      </c>
      <c r="D40" s="399">
        <v>1595</v>
      </c>
      <c r="E40" s="400">
        <v>42430</v>
      </c>
      <c r="F40" s="399" t="s">
        <v>95</v>
      </c>
      <c r="G40" s="518" t="s">
        <v>48</v>
      </c>
      <c r="H40" s="518" t="s">
        <v>239</v>
      </c>
      <c r="I40" s="399" t="s">
        <v>51</v>
      </c>
      <c r="J40" s="399">
        <v>1</v>
      </c>
      <c r="K40" s="414">
        <v>1200</v>
      </c>
      <c r="L40" s="516">
        <f t="shared" si="0"/>
        <v>1200</v>
      </c>
      <c r="M40" s="516">
        <f t="shared" si="1"/>
        <v>192</v>
      </c>
      <c r="N40" s="516">
        <f t="shared" si="2"/>
        <v>1392</v>
      </c>
      <c r="O40" s="216"/>
    </row>
    <row r="41" spans="1:15" s="217" customFormat="1" ht="10.199999999999999" x14ac:dyDescent="0.3">
      <c r="A41" s="399" t="s">
        <v>664</v>
      </c>
      <c r="B41" s="399" t="s">
        <v>665</v>
      </c>
      <c r="C41" s="400">
        <v>42437</v>
      </c>
      <c r="D41" s="399">
        <v>1595</v>
      </c>
      <c r="E41" s="400">
        <v>42430</v>
      </c>
      <c r="F41" s="399" t="s">
        <v>95</v>
      </c>
      <c r="G41" s="518" t="s">
        <v>48</v>
      </c>
      <c r="H41" s="519" t="s">
        <v>263</v>
      </c>
      <c r="I41" s="399" t="s">
        <v>51</v>
      </c>
      <c r="J41" s="399">
        <v>1</v>
      </c>
      <c r="K41" s="414">
        <v>1000</v>
      </c>
      <c r="L41" s="516">
        <f t="shared" si="0"/>
        <v>1000</v>
      </c>
      <c r="M41" s="516">
        <f t="shared" si="1"/>
        <v>160</v>
      </c>
      <c r="N41" s="516">
        <f t="shared" si="2"/>
        <v>1160</v>
      </c>
      <c r="O41" s="216"/>
    </row>
    <row r="42" spans="1:15" s="217" customFormat="1" ht="10.199999999999999" x14ac:dyDescent="0.3">
      <c r="A42" s="399" t="s">
        <v>664</v>
      </c>
      <c r="B42" s="399" t="s">
        <v>665</v>
      </c>
      <c r="C42" s="400">
        <v>42437</v>
      </c>
      <c r="D42" s="399">
        <v>1595</v>
      </c>
      <c r="E42" s="400">
        <v>42430</v>
      </c>
      <c r="F42" s="399" t="s">
        <v>95</v>
      </c>
      <c r="G42" s="518" t="s">
        <v>48</v>
      </c>
      <c r="H42" s="349" t="s">
        <v>221</v>
      </c>
      <c r="I42" s="399" t="s">
        <v>53</v>
      </c>
      <c r="J42" s="399">
        <v>2</v>
      </c>
      <c r="K42" s="414">
        <v>71</v>
      </c>
      <c r="L42" s="516">
        <f t="shared" si="0"/>
        <v>142</v>
      </c>
      <c r="M42" s="516">
        <f t="shared" si="1"/>
        <v>22.72</v>
      </c>
      <c r="N42" s="516">
        <f t="shared" si="2"/>
        <v>164.72</v>
      </c>
      <c r="O42" s="216"/>
    </row>
    <row r="43" spans="1:15" s="217" customFormat="1" ht="10.199999999999999" x14ac:dyDescent="0.3">
      <c r="A43" s="399" t="s">
        <v>664</v>
      </c>
      <c r="B43" s="399" t="s">
        <v>665</v>
      </c>
      <c r="C43" s="400">
        <v>42437</v>
      </c>
      <c r="D43" s="399">
        <v>1595</v>
      </c>
      <c r="E43" s="400">
        <v>42430</v>
      </c>
      <c r="F43" s="399" t="s">
        <v>95</v>
      </c>
      <c r="G43" s="518" t="s">
        <v>48</v>
      </c>
      <c r="H43" s="349" t="s">
        <v>227</v>
      </c>
      <c r="I43" s="399" t="s">
        <v>53</v>
      </c>
      <c r="J43" s="399">
        <v>2</v>
      </c>
      <c r="K43" s="414">
        <v>45</v>
      </c>
      <c r="L43" s="516">
        <f t="shared" si="0"/>
        <v>90</v>
      </c>
      <c r="M43" s="516">
        <f t="shared" si="1"/>
        <v>14.4</v>
      </c>
      <c r="N43" s="516">
        <f t="shared" si="2"/>
        <v>104.4</v>
      </c>
      <c r="O43" s="216"/>
    </row>
    <row r="44" spans="1:15" s="217" customFormat="1" ht="10.199999999999999" x14ac:dyDescent="0.3">
      <c r="A44" s="399" t="s">
        <v>658</v>
      </c>
      <c r="B44" s="399" t="s">
        <v>659</v>
      </c>
      <c r="C44" s="400">
        <v>42443</v>
      </c>
      <c r="D44" s="347" t="s">
        <v>277</v>
      </c>
      <c r="E44" s="348">
        <v>42436</v>
      </c>
      <c r="F44" s="348" t="s">
        <v>93</v>
      </c>
      <c r="G44" s="518" t="s">
        <v>108</v>
      </c>
      <c r="H44" s="349" t="s">
        <v>94</v>
      </c>
      <c r="I44" s="399" t="s">
        <v>107</v>
      </c>
      <c r="J44" s="399">
        <v>1</v>
      </c>
      <c r="K44" s="414">
        <v>2500</v>
      </c>
      <c r="L44" s="516">
        <f t="shared" si="0"/>
        <v>2500</v>
      </c>
      <c r="M44" s="516">
        <f t="shared" si="1"/>
        <v>400</v>
      </c>
      <c r="N44" s="516">
        <f t="shared" si="2"/>
        <v>2900</v>
      </c>
      <c r="O44" s="216"/>
    </row>
    <row r="45" spans="1:15" s="217" customFormat="1" ht="10.199999999999999" x14ac:dyDescent="0.3">
      <c r="A45" s="399" t="s">
        <v>654</v>
      </c>
      <c r="B45" s="399" t="s">
        <v>655</v>
      </c>
      <c r="C45" s="400">
        <v>42452</v>
      </c>
      <c r="D45" s="347">
        <v>342</v>
      </c>
      <c r="E45" s="348">
        <v>42440</v>
      </c>
      <c r="F45" s="348" t="s">
        <v>89</v>
      </c>
      <c r="G45" s="518" t="s">
        <v>126</v>
      </c>
      <c r="H45" s="349" t="s">
        <v>56</v>
      </c>
      <c r="I45" s="399" t="s">
        <v>57</v>
      </c>
      <c r="J45" s="399">
        <v>1</v>
      </c>
      <c r="K45" s="414">
        <v>1400</v>
      </c>
      <c r="L45" s="516">
        <f t="shared" si="0"/>
        <v>1400</v>
      </c>
      <c r="M45" s="516">
        <f t="shared" si="1"/>
        <v>224</v>
      </c>
      <c r="N45" s="516">
        <f t="shared" si="2"/>
        <v>1624</v>
      </c>
      <c r="O45" s="216"/>
    </row>
    <row r="46" spans="1:15" s="217" customFormat="1" ht="10.199999999999999" x14ac:dyDescent="0.3">
      <c r="A46" s="399" t="s">
        <v>654</v>
      </c>
      <c r="B46" s="399" t="s">
        <v>655</v>
      </c>
      <c r="C46" s="400">
        <v>42452</v>
      </c>
      <c r="D46" s="347">
        <v>342</v>
      </c>
      <c r="E46" s="348">
        <v>42440</v>
      </c>
      <c r="F46" s="348" t="s">
        <v>89</v>
      </c>
      <c r="G46" s="518" t="s">
        <v>126</v>
      </c>
      <c r="H46" s="349" t="s">
        <v>127</v>
      </c>
      <c r="I46" s="399" t="s">
        <v>57</v>
      </c>
      <c r="J46" s="399">
        <v>1</v>
      </c>
      <c r="K46" s="414">
        <v>1350</v>
      </c>
      <c r="L46" s="516">
        <f t="shared" si="0"/>
        <v>1350</v>
      </c>
      <c r="M46" s="516">
        <f t="shared" si="1"/>
        <v>216</v>
      </c>
      <c r="N46" s="516">
        <f t="shared" si="2"/>
        <v>1566</v>
      </c>
      <c r="O46" s="216"/>
    </row>
    <row r="47" spans="1:15" s="217" customFormat="1" ht="10.199999999999999" x14ac:dyDescent="0.3">
      <c r="A47" s="399" t="s">
        <v>654</v>
      </c>
      <c r="B47" s="399" t="s">
        <v>655</v>
      </c>
      <c r="C47" s="400">
        <v>42452</v>
      </c>
      <c r="D47" s="347">
        <v>342</v>
      </c>
      <c r="E47" s="348">
        <v>42440</v>
      </c>
      <c r="F47" s="348" t="s">
        <v>89</v>
      </c>
      <c r="G47" s="518" t="s">
        <v>126</v>
      </c>
      <c r="H47" s="349" t="s">
        <v>304</v>
      </c>
      <c r="I47" s="399" t="s">
        <v>57</v>
      </c>
      <c r="J47" s="399">
        <v>2</v>
      </c>
      <c r="K47" s="414">
        <v>450</v>
      </c>
      <c r="L47" s="516">
        <f t="shared" si="0"/>
        <v>900</v>
      </c>
      <c r="M47" s="516">
        <f t="shared" si="1"/>
        <v>144</v>
      </c>
      <c r="N47" s="516">
        <f t="shared" si="2"/>
        <v>1044</v>
      </c>
      <c r="O47" s="216"/>
    </row>
    <row r="48" spans="1:15" s="217" customFormat="1" ht="10.199999999999999" x14ac:dyDescent="0.3">
      <c r="A48" s="399" t="s">
        <v>674</v>
      </c>
      <c r="B48" s="399" t="s">
        <v>675</v>
      </c>
      <c r="C48" s="400">
        <v>42460</v>
      </c>
      <c r="D48" s="347">
        <v>688</v>
      </c>
      <c r="E48" s="348">
        <v>42451</v>
      </c>
      <c r="F48" s="348" t="s">
        <v>323</v>
      </c>
      <c r="G48" s="518" t="s">
        <v>324</v>
      </c>
      <c r="H48" s="349" t="s">
        <v>311</v>
      </c>
      <c r="I48" s="399" t="s">
        <v>325</v>
      </c>
      <c r="J48" s="399">
        <v>2</v>
      </c>
      <c r="K48" s="414">
        <v>750</v>
      </c>
      <c r="L48" s="516">
        <f t="shared" si="0"/>
        <v>1500</v>
      </c>
      <c r="M48" s="516">
        <f t="shared" si="1"/>
        <v>240</v>
      </c>
      <c r="N48" s="516">
        <f t="shared" si="2"/>
        <v>1740</v>
      </c>
      <c r="O48" s="216"/>
    </row>
    <row r="49" spans="1:15" s="217" customFormat="1" ht="10.199999999999999" x14ac:dyDescent="0.3">
      <c r="A49" s="399" t="s">
        <v>674</v>
      </c>
      <c r="B49" s="399" t="s">
        <v>675</v>
      </c>
      <c r="C49" s="400">
        <v>42460</v>
      </c>
      <c r="D49" s="347">
        <v>688</v>
      </c>
      <c r="E49" s="348">
        <v>42451</v>
      </c>
      <c r="F49" s="348" t="s">
        <v>323</v>
      </c>
      <c r="G49" s="518" t="s">
        <v>324</v>
      </c>
      <c r="H49" s="349" t="s">
        <v>326</v>
      </c>
      <c r="I49" s="399" t="s">
        <v>327</v>
      </c>
      <c r="J49" s="399">
        <v>1</v>
      </c>
      <c r="K49" s="414">
        <v>800</v>
      </c>
      <c r="L49" s="516">
        <f t="shared" si="0"/>
        <v>800</v>
      </c>
      <c r="M49" s="516">
        <f t="shared" si="1"/>
        <v>128</v>
      </c>
      <c r="N49" s="516">
        <f t="shared" si="2"/>
        <v>928</v>
      </c>
      <c r="O49" s="216"/>
    </row>
    <row r="50" spans="1:15" s="217" customFormat="1" ht="10.199999999999999" x14ac:dyDescent="0.3">
      <c r="A50" s="399" t="s">
        <v>670</v>
      </c>
      <c r="B50" s="399" t="s">
        <v>671</v>
      </c>
      <c r="C50" s="400">
        <v>42460</v>
      </c>
      <c r="D50" s="347">
        <v>1581</v>
      </c>
      <c r="E50" s="348">
        <v>42458</v>
      </c>
      <c r="F50" s="348" t="s">
        <v>105</v>
      </c>
      <c r="G50" s="518" t="s">
        <v>106</v>
      </c>
      <c r="H50" s="349" t="s">
        <v>331</v>
      </c>
      <c r="I50" s="399" t="s">
        <v>53</v>
      </c>
      <c r="J50" s="399">
        <v>30</v>
      </c>
      <c r="K50" s="414">
        <v>6.04</v>
      </c>
      <c r="L50" s="516">
        <f t="shared" si="0"/>
        <v>181.2</v>
      </c>
      <c r="M50" s="516">
        <f t="shared" si="1"/>
        <v>28.991999999999997</v>
      </c>
      <c r="N50" s="516">
        <f t="shared" si="2"/>
        <v>210.19199999999998</v>
      </c>
      <c r="O50" s="216"/>
    </row>
    <row r="51" spans="1:15" s="217" customFormat="1" ht="10.199999999999999" x14ac:dyDescent="0.3">
      <c r="A51" s="399" t="s">
        <v>668</v>
      </c>
      <c r="B51" s="399" t="s">
        <v>669</v>
      </c>
      <c r="C51" s="400">
        <v>42460</v>
      </c>
      <c r="D51" s="347">
        <v>1586</v>
      </c>
      <c r="E51" s="348">
        <v>42458</v>
      </c>
      <c r="F51" s="348" t="s">
        <v>105</v>
      </c>
      <c r="G51" s="518" t="s">
        <v>106</v>
      </c>
      <c r="H51" s="349" t="s">
        <v>339</v>
      </c>
      <c r="I51" s="399" t="s">
        <v>120</v>
      </c>
      <c r="J51" s="399">
        <v>3</v>
      </c>
      <c r="K51" s="414">
        <v>1509.48</v>
      </c>
      <c r="L51" s="516">
        <f t="shared" si="0"/>
        <v>4528.4400000000005</v>
      </c>
      <c r="M51" s="516">
        <f t="shared" si="1"/>
        <v>724.55040000000008</v>
      </c>
      <c r="N51" s="516">
        <f t="shared" si="2"/>
        <v>5252.9904000000006</v>
      </c>
      <c r="O51" s="216"/>
    </row>
    <row r="52" spans="1:15" s="217" customFormat="1" ht="10.199999999999999" x14ac:dyDescent="0.3">
      <c r="A52" s="399" t="s">
        <v>668</v>
      </c>
      <c r="B52" s="399" t="s">
        <v>669</v>
      </c>
      <c r="C52" s="400">
        <v>42460</v>
      </c>
      <c r="D52" s="347">
        <v>1586</v>
      </c>
      <c r="E52" s="348">
        <v>42458</v>
      </c>
      <c r="F52" s="348" t="s">
        <v>105</v>
      </c>
      <c r="G52" s="518" t="s">
        <v>106</v>
      </c>
      <c r="H52" s="349" t="s">
        <v>340</v>
      </c>
      <c r="I52" s="399" t="s">
        <v>53</v>
      </c>
      <c r="J52" s="399">
        <v>2</v>
      </c>
      <c r="K52" s="414">
        <v>310.33999999999997</v>
      </c>
      <c r="L52" s="516">
        <f t="shared" si="0"/>
        <v>620.67999999999995</v>
      </c>
      <c r="M52" s="516">
        <f t="shared" si="1"/>
        <v>99.308799999999991</v>
      </c>
      <c r="N52" s="516">
        <f t="shared" si="2"/>
        <v>719.98879999999997</v>
      </c>
      <c r="O52" s="216"/>
    </row>
    <row r="53" spans="1:15" s="217" customFormat="1" ht="10.199999999999999" x14ac:dyDescent="0.3">
      <c r="A53" s="399" t="s">
        <v>668</v>
      </c>
      <c r="B53" s="399" t="s">
        <v>669</v>
      </c>
      <c r="C53" s="400">
        <v>42460</v>
      </c>
      <c r="D53" s="347">
        <v>1586</v>
      </c>
      <c r="E53" s="348">
        <v>42458</v>
      </c>
      <c r="F53" s="348" t="s">
        <v>105</v>
      </c>
      <c r="G53" s="518" t="s">
        <v>106</v>
      </c>
      <c r="H53" s="349" t="s">
        <v>341</v>
      </c>
      <c r="I53" s="399" t="s">
        <v>53</v>
      </c>
      <c r="J53" s="399">
        <v>1</v>
      </c>
      <c r="K53" s="414">
        <v>107.76</v>
      </c>
      <c r="L53" s="516">
        <f t="shared" si="0"/>
        <v>107.76</v>
      </c>
      <c r="M53" s="516">
        <f t="shared" si="1"/>
        <v>17.241600000000002</v>
      </c>
      <c r="N53" s="516">
        <f t="shared" si="2"/>
        <v>125.00160000000001</v>
      </c>
      <c r="O53" s="216"/>
    </row>
    <row r="54" spans="1:15" s="217" customFormat="1" ht="20.399999999999999" x14ac:dyDescent="0.3">
      <c r="A54" s="399" t="s">
        <v>668</v>
      </c>
      <c r="B54" s="399" t="s">
        <v>669</v>
      </c>
      <c r="C54" s="400">
        <v>42460</v>
      </c>
      <c r="D54" s="347">
        <v>1586</v>
      </c>
      <c r="E54" s="348">
        <v>42458</v>
      </c>
      <c r="F54" s="348" t="s">
        <v>105</v>
      </c>
      <c r="G54" s="518" t="s">
        <v>106</v>
      </c>
      <c r="H54" s="349" t="s">
        <v>342</v>
      </c>
      <c r="I54" s="399" t="s">
        <v>53</v>
      </c>
      <c r="J54" s="399">
        <v>2</v>
      </c>
      <c r="K54" s="414">
        <v>1293.0999999999999</v>
      </c>
      <c r="L54" s="516">
        <f t="shared" si="0"/>
        <v>2586.1999999999998</v>
      </c>
      <c r="M54" s="516">
        <f t="shared" si="1"/>
        <v>413.79199999999997</v>
      </c>
      <c r="N54" s="516">
        <f t="shared" si="2"/>
        <v>2999.9919999999997</v>
      </c>
      <c r="O54" s="216"/>
    </row>
    <row r="55" spans="1:15" s="217" customFormat="1" ht="10.199999999999999" x14ac:dyDescent="0.3">
      <c r="A55" s="399" t="s">
        <v>668</v>
      </c>
      <c r="B55" s="399" t="s">
        <v>669</v>
      </c>
      <c r="C55" s="400">
        <v>42460</v>
      </c>
      <c r="D55" s="347">
        <v>1586</v>
      </c>
      <c r="E55" s="348">
        <v>42458</v>
      </c>
      <c r="F55" s="348" t="s">
        <v>105</v>
      </c>
      <c r="G55" s="518" t="s">
        <v>106</v>
      </c>
      <c r="H55" s="349" t="s">
        <v>343</v>
      </c>
      <c r="I55" s="399" t="s">
        <v>53</v>
      </c>
      <c r="J55" s="399">
        <v>1</v>
      </c>
      <c r="K55" s="414">
        <v>793.1</v>
      </c>
      <c r="L55" s="516">
        <f t="shared" si="0"/>
        <v>793.1</v>
      </c>
      <c r="M55" s="516">
        <f t="shared" si="1"/>
        <v>126.896</v>
      </c>
      <c r="N55" s="516">
        <f t="shared" si="2"/>
        <v>919.99599999999998</v>
      </c>
      <c r="O55" s="216"/>
    </row>
    <row r="56" spans="1:15" s="217" customFormat="1" ht="10.199999999999999" x14ac:dyDescent="0.3">
      <c r="A56" s="399" t="s">
        <v>660</v>
      </c>
      <c r="B56" s="399" t="s">
        <v>661</v>
      </c>
      <c r="C56" s="400">
        <v>42460</v>
      </c>
      <c r="D56" s="347">
        <v>1590</v>
      </c>
      <c r="E56" s="348">
        <v>42459</v>
      </c>
      <c r="F56" s="348" t="s">
        <v>93</v>
      </c>
      <c r="G56" s="518" t="s">
        <v>106</v>
      </c>
      <c r="H56" s="349" t="s">
        <v>94</v>
      </c>
      <c r="I56" s="399" t="s">
        <v>344</v>
      </c>
      <c r="J56" s="399">
        <v>30</v>
      </c>
      <c r="K56" s="414">
        <v>96.61</v>
      </c>
      <c r="L56" s="516">
        <f t="shared" si="0"/>
        <v>2898.3</v>
      </c>
      <c r="M56" s="516">
        <f t="shared" si="1"/>
        <v>463.72800000000007</v>
      </c>
      <c r="N56" s="516">
        <f t="shared" si="2"/>
        <v>3362.0280000000002</v>
      </c>
      <c r="O56" s="216"/>
    </row>
    <row r="57" spans="1:15" s="217" customFormat="1" ht="10.199999999999999" x14ac:dyDescent="0.3">
      <c r="A57" s="399" t="s">
        <v>672</v>
      </c>
      <c r="B57" s="399" t="s">
        <v>673</v>
      </c>
      <c r="C57" s="400">
        <v>42460</v>
      </c>
      <c r="D57" s="347">
        <v>124</v>
      </c>
      <c r="E57" s="348">
        <v>42458</v>
      </c>
      <c r="F57" s="348" t="s">
        <v>233</v>
      </c>
      <c r="G57" s="518" t="s">
        <v>203</v>
      </c>
      <c r="H57" s="349" t="s">
        <v>235</v>
      </c>
      <c r="I57" s="399" t="s">
        <v>205</v>
      </c>
      <c r="J57" s="399">
        <v>16</v>
      </c>
      <c r="K57" s="414">
        <v>18.75</v>
      </c>
      <c r="L57" s="516">
        <f t="shared" si="0"/>
        <v>300</v>
      </c>
      <c r="M57" s="516">
        <f t="shared" si="1"/>
        <v>48</v>
      </c>
      <c r="N57" s="516">
        <f t="shared" si="2"/>
        <v>348</v>
      </c>
      <c r="O57" s="216"/>
    </row>
    <row r="58" spans="1:15" s="217" customFormat="1" ht="10.199999999999999" x14ac:dyDescent="0.3">
      <c r="A58" s="399" t="s">
        <v>672</v>
      </c>
      <c r="B58" s="399" t="s">
        <v>673</v>
      </c>
      <c r="C58" s="400">
        <v>42460</v>
      </c>
      <c r="D58" s="347">
        <v>127</v>
      </c>
      <c r="E58" s="348">
        <v>42459</v>
      </c>
      <c r="F58" s="348" t="s">
        <v>233</v>
      </c>
      <c r="G58" s="518" t="s">
        <v>203</v>
      </c>
      <c r="H58" s="349" t="s">
        <v>361</v>
      </c>
      <c r="I58" s="399" t="s">
        <v>205</v>
      </c>
      <c r="J58" s="399">
        <v>2</v>
      </c>
      <c r="K58" s="414">
        <v>130</v>
      </c>
      <c r="L58" s="516">
        <f t="shared" si="0"/>
        <v>260</v>
      </c>
      <c r="M58" s="516">
        <f t="shared" si="1"/>
        <v>41.6</v>
      </c>
      <c r="N58" s="516">
        <f t="shared" si="2"/>
        <v>301.60000000000002</v>
      </c>
      <c r="O58" s="216"/>
    </row>
    <row r="59" spans="1:15" s="217" customFormat="1" ht="10.199999999999999" x14ac:dyDescent="0.3">
      <c r="A59" s="399" t="s">
        <v>631</v>
      </c>
      <c r="B59" s="399" t="s">
        <v>632</v>
      </c>
      <c r="C59" s="400">
        <v>42376</v>
      </c>
      <c r="D59" s="347" t="s">
        <v>401</v>
      </c>
      <c r="E59" s="348">
        <v>42373</v>
      </c>
      <c r="F59" s="348" t="s">
        <v>397</v>
      </c>
      <c r="G59" s="518" t="s">
        <v>410</v>
      </c>
      <c r="H59" s="349" t="s">
        <v>651</v>
      </c>
      <c r="I59" s="349" t="s">
        <v>431</v>
      </c>
      <c r="J59" s="399"/>
      <c r="K59" s="414"/>
      <c r="L59" s="516"/>
      <c r="M59" s="516"/>
      <c r="N59" s="516">
        <v>8700</v>
      </c>
      <c r="O59" s="216"/>
    </row>
    <row r="60" spans="1:15" s="217" customFormat="1" ht="20.399999999999999" x14ac:dyDescent="0.3">
      <c r="A60" s="399" t="s">
        <v>633</v>
      </c>
      <c r="B60" s="399" t="s">
        <v>634</v>
      </c>
      <c r="C60" s="400">
        <v>42383</v>
      </c>
      <c r="D60" s="347" t="s">
        <v>401</v>
      </c>
      <c r="E60" s="348">
        <v>42380</v>
      </c>
      <c r="F60" s="348" t="s">
        <v>397</v>
      </c>
      <c r="G60" s="518" t="s">
        <v>410</v>
      </c>
      <c r="H60" s="349" t="s">
        <v>430</v>
      </c>
      <c r="I60" s="349" t="s">
        <v>431</v>
      </c>
      <c r="J60" s="399"/>
      <c r="K60" s="414"/>
      <c r="L60" s="516"/>
      <c r="M60" s="516"/>
      <c r="N60" s="516">
        <v>8700</v>
      </c>
      <c r="O60" s="216"/>
    </row>
    <row r="61" spans="1:15" s="217" customFormat="1" ht="20.399999999999999" x14ac:dyDescent="0.3">
      <c r="A61" s="399" t="s">
        <v>635</v>
      </c>
      <c r="B61" s="399" t="s">
        <v>636</v>
      </c>
      <c r="C61" s="400">
        <v>42390</v>
      </c>
      <c r="D61" s="347" t="s">
        <v>401</v>
      </c>
      <c r="E61" s="348">
        <v>42387</v>
      </c>
      <c r="F61" s="348" t="s">
        <v>397</v>
      </c>
      <c r="G61" s="518" t="s">
        <v>410</v>
      </c>
      <c r="H61" s="349" t="s">
        <v>413</v>
      </c>
      <c r="I61" s="349" t="s">
        <v>431</v>
      </c>
      <c r="J61" s="399"/>
      <c r="K61" s="414"/>
      <c r="L61" s="516"/>
      <c r="M61" s="516"/>
      <c r="N61" s="516">
        <v>8700</v>
      </c>
      <c r="O61" s="216"/>
    </row>
    <row r="62" spans="1:15" s="217" customFormat="1" ht="20.399999999999999" x14ac:dyDescent="0.3">
      <c r="A62" s="399" t="s">
        <v>637</v>
      </c>
      <c r="B62" s="399" t="s">
        <v>638</v>
      </c>
      <c r="C62" s="400">
        <v>42396</v>
      </c>
      <c r="D62" s="347" t="s">
        <v>401</v>
      </c>
      <c r="E62" s="348">
        <v>42394</v>
      </c>
      <c r="F62" s="348" t="s">
        <v>397</v>
      </c>
      <c r="G62" s="518" t="s">
        <v>410</v>
      </c>
      <c r="H62" s="349" t="s">
        <v>414</v>
      </c>
      <c r="I62" s="349" t="s">
        <v>431</v>
      </c>
      <c r="J62" s="399"/>
      <c r="K62" s="414"/>
      <c r="L62" s="516"/>
      <c r="M62" s="516"/>
      <c r="N62" s="516">
        <v>10800</v>
      </c>
      <c r="O62" s="216"/>
    </row>
    <row r="63" spans="1:15" s="217" customFormat="1" ht="20.399999999999999" x14ac:dyDescent="0.3">
      <c r="A63" s="399" t="s">
        <v>639</v>
      </c>
      <c r="B63" s="399" t="s">
        <v>640</v>
      </c>
      <c r="C63" s="400">
        <v>42403</v>
      </c>
      <c r="D63" s="347" t="s">
        <v>401</v>
      </c>
      <c r="E63" s="348">
        <v>42401</v>
      </c>
      <c r="F63" s="348" t="s">
        <v>397</v>
      </c>
      <c r="G63" s="518" t="s">
        <v>410</v>
      </c>
      <c r="H63" s="349" t="s">
        <v>398</v>
      </c>
      <c r="I63" s="349" t="s">
        <v>431</v>
      </c>
      <c r="J63" s="399"/>
      <c r="K63" s="414"/>
      <c r="L63" s="516"/>
      <c r="M63" s="516"/>
      <c r="N63" s="516">
        <v>6300</v>
      </c>
      <c r="O63" s="216"/>
    </row>
    <row r="64" spans="1:15" s="217" customFormat="1" ht="20.399999999999999" x14ac:dyDescent="0.3">
      <c r="A64" s="399" t="s">
        <v>641</v>
      </c>
      <c r="B64" s="399" t="s">
        <v>642</v>
      </c>
      <c r="C64" s="400">
        <v>42430</v>
      </c>
      <c r="D64" s="347" t="s">
        <v>401</v>
      </c>
      <c r="E64" s="348">
        <v>42429</v>
      </c>
      <c r="F64" s="348" t="s">
        <v>397</v>
      </c>
      <c r="G64" s="518" t="s">
        <v>410</v>
      </c>
      <c r="H64" s="349" t="s">
        <v>649</v>
      </c>
      <c r="I64" s="349" t="s">
        <v>431</v>
      </c>
      <c r="J64" s="399"/>
      <c r="K64" s="414"/>
      <c r="L64" s="516"/>
      <c r="M64" s="516"/>
      <c r="N64" s="516">
        <v>10800</v>
      </c>
      <c r="O64" s="216"/>
    </row>
    <row r="65" spans="1:15" s="217" customFormat="1" ht="10.199999999999999" x14ac:dyDescent="0.3">
      <c r="A65" s="399" t="s">
        <v>643</v>
      </c>
      <c r="B65" s="399" t="s">
        <v>644</v>
      </c>
      <c r="C65" s="400">
        <v>42437</v>
      </c>
      <c r="D65" s="347" t="s">
        <v>401</v>
      </c>
      <c r="E65" s="348">
        <v>42436</v>
      </c>
      <c r="F65" s="348" t="s">
        <v>397</v>
      </c>
      <c r="G65" s="518" t="s">
        <v>410</v>
      </c>
      <c r="H65" s="349" t="s">
        <v>650</v>
      </c>
      <c r="I65" s="349" t="s">
        <v>431</v>
      </c>
      <c r="J65" s="399"/>
      <c r="K65" s="414"/>
      <c r="L65" s="516"/>
      <c r="M65" s="516"/>
      <c r="N65" s="516">
        <v>6600</v>
      </c>
      <c r="O65" s="216"/>
    </row>
    <row r="66" spans="1:15" s="217" customFormat="1" ht="20.399999999999999" x14ac:dyDescent="0.3">
      <c r="A66" s="399" t="s">
        <v>645</v>
      </c>
      <c r="B66" s="399" t="s">
        <v>646</v>
      </c>
      <c r="C66" s="400">
        <v>42443</v>
      </c>
      <c r="D66" s="347" t="s">
        <v>401</v>
      </c>
      <c r="E66" s="348">
        <v>42443</v>
      </c>
      <c r="F66" s="348" t="s">
        <v>397</v>
      </c>
      <c r="G66" s="518" t="s">
        <v>410</v>
      </c>
      <c r="H66" s="349" t="s">
        <v>416</v>
      </c>
      <c r="I66" s="349" t="s">
        <v>431</v>
      </c>
      <c r="J66" s="399"/>
      <c r="K66" s="414"/>
      <c r="L66" s="516"/>
      <c r="M66" s="516"/>
      <c r="N66" s="516">
        <v>11700</v>
      </c>
      <c r="O66" s="216"/>
    </row>
    <row r="67" spans="1:15" s="217" customFormat="1" ht="20.399999999999999" x14ac:dyDescent="0.3">
      <c r="A67" s="399" t="s">
        <v>647</v>
      </c>
      <c r="B67" s="399" t="s">
        <v>648</v>
      </c>
      <c r="C67" s="400">
        <v>42443</v>
      </c>
      <c r="D67" s="347" t="s">
        <v>401</v>
      </c>
      <c r="E67" s="348">
        <v>42450</v>
      </c>
      <c r="F67" s="348" t="s">
        <v>397</v>
      </c>
      <c r="G67" s="518" t="s">
        <v>410</v>
      </c>
      <c r="H67" s="349" t="s">
        <v>417</v>
      </c>
      <c r="I67" s="349" t="s">
        <v>431</v>
      </c>
      <c r="J67" s="399"/>
      <c r="K67" s="414"/>
      <c r="L67" s="516"/>
      <c r="M67" s="516"/>
      <c r="N67" s="516">
        <v>11700</v>
      </c>
      <c r="O67" s="216"/>
    </row>
    <row r="68" spans="1:15" s="217" customFormat="1" ht="10.199999999999999" x14ac:dyDescent="0.3">
      <c r="A68" s="399">
        <v>496</v>
      </c>
      <c r="B68" s="399" t="s">
        <v>973</v>
      </c>
      <c r="C68" s="400">
        <v>42437</v>
      </c>
      <c r="D68" s="347">
        <v>287</v>
      </c>
      <c r="E68" s="348">
        <v>42426</v>
      </c>
      <c r="F68" s="348" t="s">
        <v>89</v>
      </c>
      <c r="G68" s="349" t="s">
        <v>955</v>
      </c>
      <c r="H68" s="485" t="s">
        <v>956</v>
      </c>
      <c r="I68" s="399" t="s">
        <v>57</v>
      </c>
      <c r="J68" s="481">
        <v>1</v>
      </c>
      <c r="K68" s="482">
        <v>1400</v>
      </c>
      <c r="L68" s="516">
        <f t="shared" ref="L68:L79" si="3">+J68*K68</f>
        <v>1400</v>
      </c>
      <c r="M68" s="516">
        <f t="shared" ref="M68:M79" si="4">+L68*0.16</f>
        <v>224</v>
      </c>
      <c r="N68" s="516">
        <f t="shared" ref="N68:N79" si="5">+L68+M68</f>
        <v>1624</v>
      </c>
      <c r="O68" s="216"/>
    </row>
    <row r="69" spans="1:15" s="217" customFormat="1" ht="10.199999999999999" x14ac:dyDescent="0.3">
      <c r="A69" s="399">
        <v>496</v>
      </c>
      <c r="B69" s="399" t="s">
        <v>973</v>
      </c>
      <c r="C69" s="400">
        <v>42437</v>
      </c>
      <c r="D69" s="347">
        <v>287</v>
      </c>
      <c r="E69" s="348">
        <v>42426</v>
      </c>
      <c r="F69" s="348" t="s">
        <v>89</v>
      </c>
      <c r="G69" s="349" t="s">
        <v>955</v>
      </c>
      <c r="H69" s="485" t="s">
        <v>127</v>
      </c>
      <c r="I69" s="399" t="s">
        <v>57</v>
      </c>
      <c r="J69" s="481">
        <v>1</v>
      </c>
      <c r="K69" s="482">
        <v>1350</v>
      </c>
      <c r="L69" s="516">
        <f t="shared" si="3"/>
        <v>1350</v>
      </c>
      <c r="M69" s="516">
        <f t="shared" si="4"/>
        <v>216</v>
      </c>
      <c r="N69" s="516">
        <f t="shared" si="5"/>
        <v>1566</v>
      </c>
      <c r="O69" s="216"/>
    </row>
    <row r="70" spans="1:15" s="217" customFormat="1" ht="10.199999999999999" x14ac:dyDescent="0.3">
      <c r="A70" s="399">
        <v>495</v>
      </c>
      <c r="B70" s="399" t="s">
        <v>667</v>
      </c>
      <c r="C70" s="400">
        <v>42437</v>
      </c>
      <c r="D70" s="399">
        <v>1565</v>
      </c>
      <c r="E70" s="517">
        <v>42430</v>
      </c>
      <c r="F70" s="348" t="s">
        <v>105</v>
      </c>
      <c r="G70" s="349" t="s">
        <v>961</v>
      </c>
      <c r="H70" s="485" t="s">
        <v>974</v>
      </c>
      <c r="I70" s="399" t="s">
        <v>959</v>
      </c>
      <c r="J70" s="481">
        <v>50</v>
      </c>
      <c r="K70" s="482">
        <v>1206.9000000000001</v>
      </c>
      <c r="L70" s="516">
        <f t="shared" si="3"/>
        <v>60345.000000000007</v>
      </c>
      <c r="M70" s="516">
        <f t="shared" si="4"/>
        <v>9655.2000000000007</v>
      </c>
      <c r="N70" s="516">
        <f t="shared" si="5"/>
        <v>70000.200000000012</v>
      </c>
      <c r="O70" s="216"/>
    </row>
    <row r="71" spans="1:15" s="217" customFormat="1" ht="10.199999999999999" x14ac:dyDescent="0.3">
      <c r="A71" s="399">
        <v>495</v>
      </c>
      <c r="B71" s="399" t="s">
        <v>667</v>
      </c>
      <c r="C71" s="400">
        <v>42437</v>
      </c>
      <c r="D71" s="399">
        <v>1565</v>
      </c>
      <c r="E71" s="517">
        <v>42430</v>
      </c>
      <c r="F71" s="348" t="s">
        <v>105</v>
      </c>
      <c r="G71" s="349" t="s">
        <v>961</v>
      </c>
      <c r="H71" s="485" t="s">
        <v>975</v>
      </c>
      <c r="I71" s="399" t="s">
        <v>959</v>
      </c>
      <c r="J71" s="481">
        <v>10</v>
      </c>
      <c r="K71" s="482">
        <v>224.14</v>
      </c>
      <c r="L71" s="516">
        <f t="shared" si="3"/>
        <v>2241.3999999999996</v>
      </c>
      <c r="M71" s="516">
        <f t="shared" si="4"/>
        <v>358.62399999999997</v>
      </c>
      <c r="N71" s="516">
        <f t="shared" si="5"/>
        <v>2600.0239999999994</v>
      </c>
      <c r="O71" s="216"/>
    </row>
    <row r="72" spans="1:15" s="217" customFormat="1" ht="10.199999999999999" x14ac:dyDescent="0.3">
      <c r="A72" s="399">
        <v>495</v>
      </c>
      <c r="B72" s="399" t="s">
        <v>667</v>
      </c>
      <c r="C72" s="400">
        <v>42437</v>
      </c>
      <c r="D72" s="399">
        <v>1565</v>
      </c>
      <c r="E72" s="517">
        <v>42430</v>
      </c>
      <c r="F72" s="348" t="s">
        <v>105</v>
      </c>
      <c r="G72" s="349" t="s">
        <v>961</v>
      </c>
      <c r="H72" s="485" t="s">
        <v>976</v>
      </c>
      <c r="I72" s="399" t="s">
        <v>959</v>
      </c>
      <c r="J72" s="481">
        <v>4</v>
      </c>
      <c r="K72" s="482">
        <v>1293.0999999999999</v>
      </c>
      <c r="L72" s="516">
        <f t="shared" si="3"/>
        <v>5172.3999999999996</v>
      </c>
      <c r="M72" s="516">
        <f t="shared" si="4"/>
        <v>827.58399999999995</v>
      </c>
      <c r="N72" s="516">
        <f t="shared" si="5"/>
        <v>5999.9839999999995</v>
      </c>
      <c r="O72" s="216"/>
    </row>
    <row r="73" spans="1:15" s="217" customFormat="1" ht="10.199999999999999" x14ac:dyDescent="0.3">
      <c r="A73" s="399">
        <v>495</v>
      </c>
      <c r="B73" s="399" t="s">
        <v>667</v>
      </c>
      <c r="C73" s="400">
        <v>42437</v>
      </c>
      <c r="D73" s="399">
        <v>1565</v>
      </c>
      <c r="E73" s="517">
        <v>42430</v>
      </c>
      <c r="F73" s="348" t="s">
        <v>105</v>
      </c>
      <c r="G73" s="349" t="s">
        <v>961</v>
      </c>
      <c r="H73" s="485" t="s">
        <v>977</v>
      </c>
      <c r="I73" s="399" t="s">
        <v>959</v>
      </c>
      <c r="J73" s="481">
        <v>6</v>
      </c>
      <c r="K73" s="482">
        <v>51.72</v>
      </c>
      <c r="L73" s="516">
        <f t="shared" si="3"/>
        <v>310.32</v>
      </c>
      <c r="M73" s="516">
        <f t="shared" si="4"/>
        <v>49.651200000000003</v>
      </c>
      <c r="N73" s="516">
        <f t="shared" si="5"/>
        <v>359.97120000000001</v>
      </c>
      <c r="O73" s="216"/>
    </row>
    <row r="74" spans="1:15" s="217" customFormat="1" ht="10.199999999999999" x14ac:dyDescent="0.3">
      <c r="A74" s="399">
        <v>495</v>
      </c>
      <c r="B74" s="399" t="s">
        <v>667</v>
      </c>
      <c r="C74" s="400">
        <v>42437</v>
      </c>
      <c r="D74" s="399">
        <v>1565</v>
      </c>
      <c r="E74" s="517">
        <v>42430</v>
      </c>
      <c r="F74" s="348" t="s">
        <v>105</v>
      </c>
      <c r="G74" s="349" t="s">
        <v>961</v>
      </c>
      <c r="H74" s="485" t="s">
        <v>978</v>
      </c>
      <c r="I74" s="399" t="s">
        <v>959</v>
      </c>
      <c r="J74" s="481">
        <v>6</v>
      </c>
      <c r="K74" s="482">
        <v>51.72</v>
      </c>
      <c r="L74" s="516">
        <f t="shared" si="3"/>
        <v>310.32</v>
      </c>
      <c r="M74" s="516">
        <f t="shared" si="4"/>
        <v>49.651200000000003</v>
      </c>
      <c r="N74" s="516">
        <f t="shared" si="5"/>
        <v>359.97120000000001</v>
      </c>
      <c r="O74" s="216"/>
    </row>
    <row r="75" spans="1:15" s="217" customFormat="1" ht="20.399999999999999" x14ac:dyDescent="0.3">
      <c r="A75" s="399">
        <v>495</v>
      </c>
      <c r="B75" s="399" t="s">
        <v>667</v>
      </c>
      <c r="C75" s="400">
        <v>42437</v>
      </c>
      <c r="D75" s="399">
        <v>1565</v>
      </c>
      <c r="E75" s="517">
        <v>42430</v>
      </c>
      <c r="F75" s="348" t="s">
        <v>105</v>
      </c>
      <c r="G75" s="349" t="s">
        <v>961</v>
      </c>
      <c r="H75" s="485" t="s">
        <v>979</v>
      </c>
      <c r="I75" s="399" t="s">
        <v>959</v>
      </c>
      <c r="J75" s="481">
        <v>30</v>
      </c>
      <c r="K75" s="482">
        <v>68.97</v>
      </c>
      <c r="L75" s="516">
        <f t="shared" si="3"/>
        <v>2069.1</v>
      </c>
      <c r="M75" s="516">
        <f t="shared" si="4"/>
        <v>331.05599999999998</v>
      </c>
      <c r="N75" s="516">
        <f t="shared" si="5"/>
        <v>2400.1559999999999</v>
      </c>
      <c r="O75" s="216"/>
    </row>
    <row r="76" spans="1:15" s="217" customFormat="1" ht="10.199999999999999" x14ac:dyDescent="0.3">
      <c r="A76" s="399">
        <v>495</v>
      </c>
      <c r="B76" s="399" t="s">
        <v>667</v>
      </c>
      <c r="C76" s="400">
        <v>42437</v>
      </c>
      <c r="D76" s="399">
        <v>1565</v>
      </c>
      <c r="E76" s="517">
        <v>42430</v>
      </c>
      <c r="F76" s="348" t="s">
        <v>105</v>
      </c>
      <c r="G76" s="349" t="s">
        <v>961</v>
      </c>
      <c r="H76" s="485" t="s">
        <v>960</v>
      </c>
      <c r="I76" s="399" t="s">
        <v>959</v>
      </c>
      <c r="J76" s="481">
        <v>20</v>
      </c>
      <c r="K76" s="482">
        <v>6.03</v>
      </c>
      <c r="L76" s="516">
        <f t="shared" si="3"/>
        <v>120.60000000000001</v>
      </c>
      <c r="M76" s="516">
        <f t="shared" si="4"/>
        <v>19.296000000000003</v>
      </c>
      <c r="N76" s="516">
        <f t="shared" si="5"/>
        <v>139.89600000000002</v>
      </c>
      <c r="O76" s="216"/>
    </row>
    <row r="77" spans="1:15" s="217" customFormat="1" ht="20.399999999999999" x14ac:dyDescent="0.3">
      <c r="A77" s="399">
        <v>495</v>
      </c>
      <c r="B77" s="399" t="s">
        <v>667</v>
      </c>
      <c r="C77" s="400">
        <v>42437</v>
      </c>
      <c r="D77" s="399">
        <v>1565</v>
      </c>
      <c r="E77" s="517">
        <v>42430</v>
      </c>
      <c r="F77" s="348" t="s">
        <v>105</v>
      </c>
      <c r="G77" s="349" t="s">
        <v>961</v>
      </c>
      <c r="H77" s="485" t="s">
        <v>980</v>
      </c>
      <c r="I77" s="399" t="s">
        <v>959</v>
      </c>
      <c r="J77" s="481">
        <v>1</v>
      </c>
      <c r="K77" s="482">
        <v>9913.7900000000009</v>
      </c>
      <c r="L77" s="516">
        <f t="shared" si="3"/>
        <v>9913.7900000000009</v>
      </c>
      <c r="M77" s="516">
        <f t="shared" si="4"/>
        <v>1586.2064000000003</v>
      </c>
      <c r="N77" s="516">
        <f t="shared" si="5"/>
        <v>11499.996400000002</v>
      </c>
      <c r="O77" s="216"/>
    </row>
    <row r="78" spans="1:15" s="217" customFormat="1" ht="10.199999999999999" x14ac:dyDescent="0.3">
      <c r="A78" s="399"/>
      <c r="B78" s="399"/>
      <c r="C78" s="400"/>
      <c r="D78" s="347"/>
      <c r="E78" s="348"/>
      <c r="F78" s="348"/>
      <c r="G78" s="518"/>
      <c r="H78" s="349"/>
      <c r="I78" s="399"/>
      <c r="J78" s="399"/>
      <c r="K78" s="414"/>
      <c r="L78" s="516">
        <f t="shared" si="3"/>
        <v>0</v>
      </c>
      <c r="M78" s="516">
        <f t="shared" si="4"/>
        <v>0</v>
      </c>
      <c r="N78" s="516">
        <f t="shared" si="5"/>
        <v>0</v>
      </c>
      <c r="O78" s="216"/>
    </row>
    <row r="79" spans="1:15" s="217" customFormat="1" ht="10.199999999999999" x14ac:dyDescent="0.3">
      <c r="A79" s="399"/>
      <c r="B79" s="399"/>
      <c r="C79" s="400"/>
      <c r="D79" s="347"/>
      <c r="E79" s="348"/>
      <c r="F79" s="348"/>
      <c r="G79" s="518"/>
      <c r="H79" s="349"/>
      <c r="I79" s="399"/>
      <c r="J79" s="399"/>
      <c r="K79" s="414"/>
      <c r="L79" s="516">
        <f t="shared" si="3"/>
        <v>0</v>
      </c>
      <c r="M79" s="516">
        <f t="shared" si="4"/>
        <v>0</v>
      </c>
      <c r="N79" s="516">
        <f t="shared" si="5"/>
        <v>0</v>
      </c>
      <c r="O79" s="216"/>
    </row>
    <row r="80" spans="1:15" s="217" customFormat="1" ht="10.199999999999999" x14ac:dyDescent="0.3">
      <c r="A80" s="399"/>
      <c r="B80" s="399"/>
      <c r="C80" s="400"/>
      <c r="D80" s="399"/>
      <c r="E80" s="400"/>
      <c r="F80" s="348"/>
      <c r="G80" s="518"/>
      <c r="H80" s="519"/>
      <c r="I80" s="399"/>
      <c r="J80" s="399"/>
      <c r="K80" s="414"/>
      <c r="L80" s="516">
        <f t="shared" si="0"/>
        <v>0</v>
      </c>
      <c r="M80" s="516">
        <f t="shared" si="1"/>
        <v>0</v>
      </c>
      <c r="N80" s="516">
        <f t="shared" si="2"/>
        <v>0</v>
      </c>
      <c r="O80" s="216"/>
    </row>
    <row r="81" spans="1:14" ht="12" x14ac:dyDescent="0.25">
      <c r="A81" s="399"/>
      <c r="B81" s="399"/>
      <c r="C81" s="399"/>
      <c r="D81" s="399"/>
      <c r="E81" s="399"/>
      <c r="F81" s="416"/>
      <c r="G81" s="522"/>
      <c r="H81" s="522"/>
      <c r="I81" s="416"/>
      <c r="J81" s="416"/>
      <c r="K81" s="416"/>
      <c r="L81" s="416"/>
      <c r="M81" s="416"/>
      <c r="N81" s="523">
        <f>SUM(N21:N80)</f>
        <v>227902.84880000001</v>
      </c>
    </row>
    <row r="82" spans="1:14" x14ac:dyDescent="0.3">
      <c r="A82" s="5" t="s">
        <v>223</v>
      </c>
    </row>
    <row r="83" spans="1:14" x14ac:dyDescent="0.3">
      <c r="N83" s="209"/>
    </row>
    <row r="84" spans="1:14" x14ac:dyDescent="0.3">
      <c r="G84" s="188"/>
      <c r="N84" s="208"/>
    </row>
    <row r="85" spans="1:14" x14ac:dyDescent="0.3">
      <c r="G85" s="187"/>
      <c r="N85" s="208"/>
    </row>
    <row r="86" spans="1:14" x14ac:dyDescent="0.3">
      <c r="G86" s="187"/>
    </row>
    <row r="87" spans="1:14" x14ac:dyDescent="0.3">
      <c r="N87" s="133"/>
    </row>
    <row r="88" spans="1:14" x14ac:dyDescent="0.3">
      <c r="N88" s="134"/>
    </row>
    <row r="90" spans="1:14" ht="18.75" customHeight="1" x14ac:dyDescent="0.3">
      <c r="A90" s="6"/>
    </row>
    <row r="91" spans="1:14" s="181" customFormat="1" ht="10.199999999999999" x14ac:dyDescent="0.2">
      <c r="A91" s="24" t="s">
        <v>28</v>
      </c>
      <c r="B91" s="24"/>
      <c r="C91" s="25"/>
      <c r="D91" s="24"/>
      <c r="E91" s="1" t="s">
        <v>29</v>
      </c>
      <c r="F91" s="180"/>
      <c r="G91" s="26"/>
      <c r="H91" s="589" t="s">
        <v>63</v>
      </c>
      <c r="I91" s="589"/>
      <c r="J91" s="1"/>
      <c r="K91" s="1" t="s">
        <v>64</v>
      </c>
      <c r="L91" s="1"/>
      <c r="M91" s="1"/>
      <c r="N91" s="80"/>
    </row>
    <row r="92" spans="1:14" s="181" customFormat="1" ht="10.199999999999999" x14ac:dyDescent="0.2">
      <c r="A92" s="590" t="s">
        <v>24</v>
      </c>
      <c r="B92" s="590"/>
      <c r="C92" s="27"/>
      <c r="D92" s="1"/>
      <c r="E92" s="590" t="s">
        <v>25</v>
      </c>
      <c r="F92" s="590"/>
      <c r="G92" s="26"/>
      <c r="H92" s="591" t="s">
        <v>32</v>
      </c>
      <c r="I92" s="591"/>
      <c r="J92" s="1"/>
      <c r="K92" s="1" t="s">
        <v>26</v>
      </c>
      <c r="L92" s="1"/>
      <c r="M92" s="1"/>
      <c r="N92" s="80"/>
    </row>
    <row r="93" spans="1:14" s="148" customFormat="1" ht="15" customHeight="1" x14ac:dyDescent="0.3">
      <c r="A93" s="1"/>
      <c r="B93" s="1"/>
      <c r="C93" s="27"/>
      <c r="D93" s="1"/>
      <c r="E93" s="1"/>
      <c r="F93" s="1"/>
      <c r="G93" s="26"/>
      <c r="H93" s="26"/>
      <c r="I93" s="1"/>
      <c r="J93" s="1"/>
      <c r="K93" s="1"/>
      <c r="L93" s="1"/>
      <c r="M93" s="1"/>
      <c r="N93" s="80"/>
    </row>
    <row r="94" spans="1:14" s="148" customFormat="1" ht="26.25" customHeight="1" x14ac:dyDescent="0.3">
      <c r="A94" s="28"/>
      <c r="B94" s="22"/>
      <c r="C94" s="29"/>
      <c r="D94" s="2" t="s">
        <v>27</v>
      </c>
      <c r="E94" s="2"/>
      <c r="F94" s="2"/>
      <c r="G94" s="2"/>
      <c r="H94" s="2"/>
      <c r="I94" s="2"/>
      <c r="J94" s="2"/>
      <c r="K94" s="2"/>
      <c r="L94" s="2"/>
      <c r="M94" s="2"/>
      <c r="N94" s="90"/>
    </row>
    <row r="96" spans="1:14" x14ac:dyDescent="0.3">
      <c r="A96" s="6"/>
      <c r="B96" s="6"/>
      <c r="C96" s="6"/>
      <c r="D96" s="6"/>
      <c r="E96" s="6"/>
      <c r="F96" s="6"/>
      <c r="G96" s="5"/>
      <c r="H96" s="133"/>
      <c r="I96" s="6"/>
      <c r="J96" s="6"/>
      <c r="K96" s="6"/>
      <c r="L96" s="6"/>
      <c r="M96" s="6"/>
      <c r="N96" s="6"/>
    </row>
    <row r="97" spans="1:14" x14ac:dyDescent="0.3">
      <c r="A97" s="6"/>
      <c r="B97" s="6"/>
      <c r="C97" s="6"/>
      <c r="D97" s="6"/>
      <c r="E97" s="6"/>
      <c r="F97" s="6"/>
      <c r="G97" s="5"/>
      <c r="H97" s="134"/>
      <c r="I97" s="6"/>
      <c r="J97" s="6"/>
      <c r="K97" s="6"/>
      <c r="L97" s="6"/>
      <c r="M97" s="6"/>
      <c r="N97" s="6"/>
    </row>
    <row r="98" spans="1:14" x14ac:dyDescent="0.3">
      <c r="A98" s="6"/>
      <c r="B98" s="6"/>
      <c r="C98" s="6"/>
      <c r="D98" s="6"/>
      <c r="E98" s="6"/>
      <c r="F98" s="6"/>
      <c r="G98" s="5"/>
      <c r="H98" s="134"/>
      <c r="I98" s="6"/>
      <c r="J98" s="6"/>
      <c r="K98" s="6"/>
      <c r="L98" s="6"/>
      <c r="M98" s="6"/>
      <c r="N98" s="6"/>
    </row>
    <row r="99" spans="1:14" x14ac:dyDescent="0.3">
      <c r="A99" s="6"/>
      <c r="B99" s="6"/>
      <c r="C99" s="6"/>
      <c r="D99" s="6"/>
      <c r="E99" s="6"/>
      <c r="F99" s="6"/>
      <c r="G99" s="5"/>
      <c r="H99" s="5"/>
      <c r="I99" s="6"/>
      <c r="J99" s="6"/>
      <c r="K99" s="6"/>
      <c r="L99" s="6"/>
      <c r="M99" s="6"/>
      <c r="N99" s="6"/>
    </row>
  </sheetData>
  <mergeCells count="5">
    <mergeCell ref="A10:C10"/>
    <mergeCell ref="H91:I91"/>
    <mergeCell ref="A92:B92"/>
    <mergeCell ref="E92:F92"/>
    <mergeCell ref="H92:I92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5"/>
  <sheetViews>
    <sheetView workbookViewId="0">
      <selection activeCell="G20" sqref="G20"/>
    </sheetView>
  </sheetViews>
  <sheetFormatPr baseColWidth="10" defaultRowHeight="14.4" x14ac:dyDescent="0.3"/>
  <cols>
    <col min="4" max="4" width="11.44140625" style="73"/>
    <col min="5" max="5" width="13.6640625" style="149" customWidth="1"/>
    <col min="6" max="6" width="14.109375" bestFit="1" customWidth="1"/>
    <col min="7" max="7" width="21.5546875" customWidth="1"/>
    <col min="8" max="8" width="21.33203125" style="72" customWidth="1"/>
    <col min="9" max="9" width="9" style="72" customWidth="1"/>
    <col min="10" max="10" width="10.33203125" style="202" customWidth="1"/>
    <col min="11" max="11" width="11.44140625" style="203"/>
    <col min="12" max="12" width="11.44140625" style="72" customWidth="1"/>
    <col min="13" max="13" width="10" style="72" customWidth="1"/>
    <col min="14" max="14" width="14.109375" style="203" customWidth="1"/>
    <col min="15" max="15" width="0" style="72" hidden="1" customWidth="1"/>
  </cols>
  <sheetData>
    <row r="1" spans="1:15" x14ac:dyDescent="0.3">
      <c r="A1" s="36"/>
      <c r="B1" s="37"/>
      <c r="C1" s="37"/>
      <c r="D1" s="189"/>
      <c r="E1" s="190"/>
      <c r="F1" s="37"/>
      <c r="G1" s="37"/>
      <c r="H1" s="191"/>
      <c r="I1" s="191"/>
      <c r="J1" s="192"/>
      <c r="K1" s="193"/>
      <c r="L1" s="38"/>
      <c r="M1" s="38"/>
      <c r="N1" s="194"/>
    </row>
    <row r="2" spans="1:15" x14ac:dyDescent="0.3">
      <c r="A2" s="37"/>
      <c r="B2" s="37"/>
      <c r="C2" s="37"/>
      <c r="D2" s="189"/>
      <c r="E2" s="190"/>
      <c r="F2" s="37"/>
      <c r="G2" s="37"/>
      <c r="H2" s="191"/>
      <c r="I2" s="191"/>
      <c r="J2" s="192"/>
      <c r="K2" s="193"/>
      <c r="L2" s="38"/>
      <c r="M2" s="38"/>
      <c r="N2" s="194"/>
    </row>
    <row r="3" spans="1:15" x14ac:dyDescent="0.3">
      <c r="A3" s="37"/>
      <c r="B3" s="37"/>
      <c r="C3" s="37"/>
      <c r="D3" s="189"/>
      <c r="E3" s="190"/>
      <c r="F3" s="37"/>
      <c r="G3" s="37"/>
      <c r="H3" s="191"/>
      <c r="I3" s="191"/>
      <c r="J3" s="192"/>
      <c r="K3" s="193"/>
      <c r="L3" s="38"/>
      <c r="M3" s="38"/>
      <c r="N3" s="194"/>
    </row>
    <row r="4" spans="1:15" x14ac:dyDescent="0.3">
      <c r="A4" s="37"/>
      <c r="B4" s="37"/>
      <c r="C4" s="37"/>
      <c r="D4" s="189"/>
      <c r="E4" s="190"/>
      <c r="F4" s="37"/>
      <c r="G4" s="37"/>
      <c r="H4" s="191"/>
      <c r="I4" s="191"/>
      <c r="J4" s="192"/>
      <c r="K4" s="193"/>
      <c r="L4" s="38"/>
      <c r="M4" s="38"/>
      <c r="N4" s="194"/>
    </row>
    <row r="5" spans="1:15" x14ac:dyDescent="0.3">
      <c r="A5" s="37"/>
      <c r="B5" s="37"/>
      <c r="C5" s="37"/>
      <c r="D5" s="189"/>
      <c r="E5" s="190"/>
      <c r="F5" s="37"/>
      <c r="G5" s="37"/>
      <c r="H5" s="191"/>
      <c r="I5" s="191"/>
      <c r="J5" s="192"/>
      <c r="K5" s="193"/>
      <c r="L5" s="38"/>
      <c r="M5" s="38"/>
      <c r="N5" s="194"/>
    </row>
    <row r="6" spans="1:15" x14ac:dyDescent="0.3">
      <c r="A6" s="37"/>
      <c r="B6" s="37"/>
      <c r="C6" s="37"/>
      <c r="D6" s="189"/>
      <c r="E6" s="190"/>
      <c r="F6" s="37"/>
      <c r="G6" s="37"/>
      <c r="H6" s="191"/>
      <c r="I6" s="191"/>
      <c r="J6" s="192"/>
      <c r="K6" s="193"/>
      <c r="L6" s="38"/>
      <c r="M6" s="38"/>
      <c r="N6" s="194"/>
    </row>
    <row r="7" spans="1:15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5" s="6" customFormat="1" ht="12" x14ac:dyDescent="0.25">
      <c r="A8" s="10" t="s">
        <v>1</v>
      </c>
      <c r="B8" s="8" t="s">
        <v>36</v>
      </c>
      <c r="C8" s="8" t="s">
        <v>2</v>
      </c>
      <c r="D8" s="8" t="s">
        <v>37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5" x14ac:dyDescent="0.3">
      <c r="A9" s="48"/>
      <c r="B9" s="44"/>
      <c r="C9" s="44"/>
      <c r="D9" s="44"/>
      <c r="E9" s="140"/>
      <c r="F9" s="44"/>
      <c r="G9" s="46"/>
      <c r="H9" s="46"/>
      <c r="I9" s="45"/>
      <c r="J9" s="45"/>
      <c r="K9" s="195"/>
      <c r="L9" s="45"/>
      <c r="M9" s="45"/>
      <c r="N9" s="195"/>
    </row>
    <row r="10" spans="1:15" ht="22.5" customHeight="1" x14ac:dyDescent="0.3">
      <c r="A10" s="592" t="s">
        <v>5</v>
      </c>
      <c r="B10" s="592"/>
      <c r="C10" s="592"/>
      <c r="D10" s="196" t="s">
        <v>6</v>
      </c>
      <c r="E10" s="140" t="s">
        <v>35</v>
      </c>
      <c r="F10" s="44"/>
      <c r="G10" s="225"/>
      <c r="H10" s="51" t="s">
        <v>7</v>
      </c>
      <c r="I10" s="51" t="s">
        <v>35</v>
      </c>
      <c r="J10" s="45"/>
      <c r="K10" s="195"/>
      <c r="L10" s="45"/>
      <c r="M10" s="45"/>
      <c r="N10" s="195"/>
    </row>
    <row r="11" spans="1:15" ht="21" customHeight="1" x14ac:dyDescent="0.3">
      <c r="A11" s="51"/>
      <c r="B11" s="51"/>
      <c r="C11" s="51"/>
      <c r="D11" s="44" t="s">
        <v>8</v>
      </c>
      <c r="E11" s="140"/>
      <c r="F11" s="44"/>
      <c r="G11" s="225"/>
      <c r="H11" s="51" t="s">
        <v>9</v>
      </c>
      <c r="I11" s="51"/>
      <c r="J11" s="45"/>
      <c r="K11" s="195"/>
      <c r="L11" s="45"/>
      <c r="M11" s="45"/>
      <c r="N11" s="195"/>
    </row>
    <row r="12" spans="1:15" x14ac:dyDescent="0.3">
      <c r="A12" s="48"/>
      <c r="B12" s="48"/>
      <c r="C12" s="48"/>
      <c r="D12" s="44"/>
      <c r="E12" s="140"/>
      <c r="F12" s="48"/>
      <c r="G12" s="225"/>
      <c r="H12" s="225"/>
      <c r="I12" s="226"/>
      <c r="J12" s="249"/>
      <c r="K12" s="250"/>
      <c r="L12" s="251"/>
      <c r="M12" s="250"/>
      <c r="N12" s="250"/>
    </row>
    <row r="13" spans="1:15" x14ac:dyDescent="0.3">
      <c r="A13" s="52" t="s">
        <v>87</v>
      </c>
      <c r="B13" s="52"/>
      <c r="C13" s="52"/>
      <c r="D13" s="197"/>
      <c r="E13" s="198"/>
      <c r="F13" s="53"/>
      <c r="G13" s="53"/>
      <c r="H13" s="53"/>
      <c r="I13" s="142"/>
      <c r="J13" s="54"/>
      <c r="K13" s="55"/>
      <c r="L13" s="55"/>
      <c r="M13" s="55"/>
      <c r="N13" s="55"/>
    </row>
    <row r="14" spans="1:15" x14ac:dyDescent="0.3">
      <c r="A14" s="52" t="s">
        <v>88</v>
      </c>
      <c r="B14" s="52"/>
      <c r="C14" s="52"/>
      <c r="D14" s="197"/>
      <c r="E14" s="198"/>
      <c r="F14" s="53"/>
      <c r="G14" s="53"/>
      <c r="H14" s="53"/>
      <c r="I14" s="142"/>
      <c r="J14" s="54"/>
      <c r="K14" s="55"/>
      <c r="L14" s="55"/>
      <c r="M14" s="55"/>
      <c r="N14" s="55"/>
    </row>
    <row r="15" spans="1:15" x14ac:dyDescent="0.3">
      <c r="A15" s="230"/>
      <c r="B15" s="230"/>
      <c r="C15" s="56"/>
      <c r="D15" s="199"/>
      <c r="E15" s="200"/>
      <c r="F15" s="56"/>
      <c r="G15" s="53"/>
      <c r="H15" s="231"/>
      <c r="I15" s="221"/>
      <c r="J15" s="252"/>
      <c r="K15" s="55"/>
      <c r="L15" s="253"/>
      <c r="M15" s="55"/>
      <c r="N15" s="55"/>
    </row>
    <row r="16" spans="1:15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144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59" t="s">
        <v>69</v>
      </c>
    </row>
    <row r="17" spans="1:15" s="66" customFormat="1" ht="12" x14ac:dyDescent="0.25">
      <c r="A17" s="390" t="s">
        <v>704</v>
      </c>
      <c r="B17" s="390" t="s">
        <v>705</v>
      </c>
      <c r="C17" s="392">
        <v>42403</v>
      </c>
      <c r="D17" s="390" t="s">
        <v>706</v>
      </c>
      <c r="E17" s="532">
        <v>42396</v>
      </c>
      <c r="F17" s="396" t="s">
        <v>91</v>
      </c>
      <c r="G17" s="397" t="s">
        <v>60</v>
      </c>
      <c r="H17" s="394" t="s">
        <v>56</v>
      </c>
      <c r="I17" s="395" t="s">
        <v>57</v>
      </c>
      <c r="J17" s="390">
        <v>1</v>
      </c>
      <c r="K17" s="376">
        <v>1400</v>
      </c>
      <c r="L17" s="533">
        <f>+J17*K17</f>
        <v>1400</v>
      </c>
      <c r="M17" s="533">
        <f>+L17*0.16</f>
        <v>224</v>
      </c>
      <c r="N17" s="433">
        <f>+L17+M17</f>
        <v>1624</v>
      </c>
      <c r="O17" s="164"/>
    </row>
    <row r="18" spans="1:15" s="66" customFormat="1" ht="13.8" x14ac:dyDescent="0.3">
      <c r="A18" s="390" t="s">
        <v>707</v>
      </c>
      <c r="B18" s="390" t="s">
        <v>708</v>
      </c>
      <c r="C18" s="392">
        <v>42397</v>
      </c>
      <c r="D18" s="390" t="s">
        <v>113</v>
      </c>
      <c r="E18" s="532">
        <v>42387</v>
      </c>
      <c r="F18" s="396" t="s">
        <v>93</v>
      </c>
      <c r="G18" s="397" t="s">
        <v>108</v>
      </c>
      <c r="H18" s="397" t="s">
        <v>94</v>
      </c>
      <c r="I18" s="396" t="s">
        <v>43</v>
      </c>
      <c r="J18" s="393">
        <v>10</v>
      </c>
      <c r="K18" s="378">
        <v>125</v>
      </c>
      <c r="L18" s="533">
        <f t="shared" ref="L18:L36" si="0">+J18*K18</f>
        <v>1250</v>
      </c>
      <c r="M18" s="533">
        <f t="shared" ref="M18:M36" si="1">+L18*0.16</f>
        <v>200</v>
      </c>
      <c r="N18" s="433">
        <f t="shared" ref="N18:N36" si="2">+L18+M18</f>
        <v>1450</v>
      </c>
      <c r="O18" s="84"/>
    </row>
    <row r="19" spans="1:15" s="66" customFormat="1" ht="13.8" x14ac:dyDescent="0.3">
      <c r="A19" s="390" t="s">
        <v>709</v>
      </c>
      <c r="B19" s="390" t="s">
        <v>710</v>
      </c>
      <c r="C19" s="392">
        <v>42437</v>
      </c>
      <c r="D19" s="390" t="s">
        <v>240</v>
      </c>
      <c r="E19" s="532">
        <v>42417</v>
      </c>
      <c r="F19" s="396" t="s">
        <v>93</v>
      </c>
      <c r="G19" s="397" t="s">
        <v>108</v>
      </c>
      <c r="H19" s="397" t="s">
        <v>94</v>
      </c>
      <c r="I19" s="396" t="s">
        <v>107</v>
      </c>
      <c r="J19" s="393">
        <v>1</v>
      </c>
      <c r="K19" s="378">
        <v>2500</v>
      </c>
      <c r="L19" s="533">
        <f t="shared" si="0"/>
        <v>2500</v>
      </c>
      <c r="M19" s="533">
        <f t="shared" si="1"/>
        <v>400</v>
      </c>
      <c r="N19" s="433">
        <f t="shared" si="2"/>
        <v>2900</v>
      </c>
      <c r="O19" s="84"/>
    </row>
    <row r="20" spans="1:15" s="66" customFormat="1" ht="24" customHeight="1" x14ac:dyDescent="0.25">
      <c r="A20" s="390" t="s">
        <v>709</v>
      </c>
      <c r="B20" s="390" t="s">
        <v>710</v>
      </c>
      <c r="C20" s="392">
        <v>42437</v>
      </c>
      <c r="D20" s="390" t="s">
        <v>246</v>
      </c>
      <c r="E20" s="532">
        <v>42430</v>
      </c>
      <c r="F20" s="396" t="s">
        <v>93</v>
      </c>
      <c r="G20" s="397" t="s">
        <v>108</v>
      </c>
      <c r="H20" s="397" t="s">
        <v>247</v>
      </c>
      <c r="I20" s="396" t="s">
        <v>53</v>
      </c>
      <c r="J20" s="390">
        <v>300</v>
      </c>
      <c r="K20" s="378">
        <v>6.0339999999999998</v>
      </c>
      <c r="L20" s="533">
        <f t="shared" si="0"/>
        <v>1810.2</v>
      </c>
      <c r="M20" s="533">
        <f t="shared" si="1"/>
        <v>289.63200000000001</v>
      </c>
      <c r="N20" s="433">
        <f t="shared" si="2"/>
        <v>2099.8319999999999</v>
      </c>
      <c r="O20" s="164"/>
    </row>
    <row r="21" spans="1:15" s="66" customFormat="1" ht="24" customHeight="1" x14ac:dyDescent="0.25">
      <c r="A21" s="390" t="s">
        <v>711</v>
      </c>
      <c r="B21" s="390" t="s">
        <v>712</v>
      </c>
      <c r="C21" s="392">
        <v>42451</v>
      </c>
      <c r="D21" s="390" t="s">
        <v>297</v>
      </c>
      <c r="E21" s="532">
        <v>42436</v>
      </c>
      <c r="F21" s="396" t="s">
        <v>105</v>
      </c>
      <c r="G21" s="397" t="s">
        <v>296</v>
      </c>
      <c r="H21" s="397" t="s">
        <v>298</v>
      </c>
      <c r="I21" s="396" t="s">
        <v>121</v>
      </c>
      <c r="J21" s="390">
        <v>2</v>
      </c>
      <c r="K21" s="378">
        <v>199</v>
      </c>
      <c r="L21" s="533">
        <f t="shared" si="0"/>
        <v>398</v>
      </c>
      <c r="M21" s="533">
        <f t="shared" si="1"/>
        <v>63.68</v>
      </c>
      <c r="N21" s="433">
        <f t="shared" si="2"/>
        <v>461.68</v>
      </c>
      <c r="O21" s="164"/>
    </row>
    <row r="22" spans="1:15" s="66" customFormat="1" ht="22.5" customHeight="1" x14ac:dyDescent="0.25">
      <c r="A22" s="390" t="s">
        <v>711</v>
      </c>
      <c r="B22" s="390" t="s">
        <v>712</v>
      </c>
      <c r="C22" s="392">
        <v>42451</v>
      </c>
      <c r="D22" s="390" t="s">
        <v>297</v>
      </c>
      <c r="E22" s="532">
        <v>42436</v>
      </c>
      <c r="F22" s="396" t="s">
        <v>105</v>
      </c>
      <c r="G22" s="397" t="s">
        <v>296</v>
      </c>
      <c r="H22" s="395" t="s">
        <v>299</v>
      </c>
      <c r="I22" s="395" t="s">
        <v>53</v>
      </c>
      <c r="J22" s="390">
        <v>1</v>
      </c>
      <c r="K22" s="376">
        <v>12</v>
      </c>
      <c r="L22" s="533">
        <f t="shared" si="0"/>
        <v>12</v>
      </c>
      <c r="M22" s="533">
        <f t="shared" si="1"/>
        <v>1.92</v>
      </c>
      <c r="N22" s="433">
        <f t="shared" si="2"/>
        <v>13.92</v>
      </c>
      <c r="O22" s="164"/>
    </row>
    <row r="23" spans="1:15" s="66" customFormat="1" ht="24" customHeight="1" x14ac:dyDescent="0.3">
      <c r="A23" s="524" t="s">
        <v>711</v>
      </c>
      <c r="B23" s="524" t="s">
        <v>712</v>
      </c>
      <c r="C23" s="525">
        <v>42451</v>
      </c>
      <c r="D23" s="390" t="s">
        <v>297</v>
      </c>
      <c r="E23" s="532">
        <v>42436</v>
      </c>
      <c r="F23" s="396" t="s">
        <v>105</v>
      </c>
      <c r="G23" s="397" t="s">
        <v>296</v>
      </c>
      <c r="H23" s="526" t="s">
        <v>300</v>
      </c>
      <c r="I23" s="396" t="s">
        <v>53</v>
      </c>
      <c r="J23" s="527">
        <v>1</v>
      </c>
      <c r="K23" s="528">
        <v>11</v>
      </c>
      <c r="L23" s="533">
        <f t="shared" si="0"/>
        <v>11</v>
      </c>
      <c r="M23" s="533">
        <f t="shared" si="1"/>
        <v>1.76</v>
      </c>
      <c r="N23" s="433">
        <f t="shared" si="2"/>
        <v>12.76</v>
      </c>
      <c r="O23"/>
    </row>
    <row r="24" spans="1:15" s="66" customFormat="1" ht="12" x14ac:dyDescent="0.25">
      <c r="A24" s="390" t="s">
        <v>711</v>
      </c>
      <c r="B24" s="390" t="s">
        <v>712</v>
      </c>
      <c r="C24" s="392">
        <v>42451</v>
      </c>
      <c r="D24" s="390" t="s">
        <v>297</v>
      </c>
      <c r="E24" s="532">
        <v>42436</v>
      </c>
      <c r="F24" s="396" t="s">
        <v>105</v>
      </c>
      <c r="G24" s="397" t="s">
        <v>296</v>
      </c>
      <c r="H24" s="395" t="s">
        <v>129</v>
      </c>
      <c r="I24" s="395" t="s">
        <v>175</v>
      </c>
      <c r="J24" s="390">
        <v>1</v>
      </c>
      <c r="K24" s="376">
        <v>39</v>
      </c>
      <c r="L24" s="533">
        <f t="shared" si="0"/>
        <v>39</v>
      </c>
      <c r="M24" s="533">
        <f t="shared" si="1"/>
        <v>6.24</v>
      </c>
      <c r="N24" s="433">
        <f t="shared" si="2"/>
        <v>45.24</v>
      </c>
      <c r="O24" s="164"/>
    </row>
    <row r="25" spans="1:15" s="66" customFormat="1" ht="20.399999999999999" x14ac:dyDescent="0.25">
      <c r="A25" s="390" t="s">
        <v>676</v>
      </c>
      <c r="B25" s="390" t="s">
        <v>677</v>
      </c>
      <c r="C25" s="392">
        <v>42376</v>
      </c>
      <c r="D25" s="390" t="s">
        <v>401</v>
      </c>
      <c r="E25" s="532">
        <v>42373</v>
      </c>
      <c r="F25" s="396" t="s">
        <v>397</v>
      </c>
      <c r="G25" s="397" t="s">
        <v>410</v>
      </c>
      <c r="H25" s="394" t="s">
        <v>698</v>
      </c>
      <c r="I25" s="395" t="s">
        <v>432</v>
      </c>
      <c r="J25" s="390"/>
      <c r="K25" s="376"/>
      <c r="L25" s="533">
        <f t="shared" si="0"/>
        <v>0</v>
      </c>
      <c r="M25" s="533">
        <f t="shared" si="1"/>
        <v>0</v>
      </c>
      <c r="N25" s="433">
        <v>11340</v>
      </c>
      <c r="O25" s="164"/>
    </row>
    <row r="26" spans="1:15" s="66" customFormat="1" ht="20.399999999999999" x14ac:dyDescent="0.25">
      <c r="A26" s="390" t="s">
        <v>678</v>
      </c>
      <c r="B26" s="390" t="s">
        <v>679</v>
      </c>
      <c r="C26" s="392">
        <v>42383</v>
      </c>
      <c r="D26" s="390" t="s">
        <v>401</v>
      </c>
      <c r="E26" s="532">
        <v>42380</v>
      </c>
      <c r="F26" s="396" t="s">
        <v>397</v>
      </c>
      <c r="G26" s="397" t="s">
        <v>410</v>
      </c>
      <c r="H26" s="394" t="s">
        <v>699</v>
      </c>
      <c r="I26" s="395" t="s">
        <v>432</v>
      </c>
      <c r="J26" s="390"/>
      <c r="K26" s="376"/>
      <c r="L26" s="533">
        <f t="shared" si="0"/>
        <v>0</v>
      </c>
      <c r="M26" s="533">
        <f t="shared" si="1"/>
        <v>0</v>
      </c>
      <c r="N26" s="433">
        <v>6900</v>
      </c>
      <c r="O26" s="164"/>
    </row>
    <row r="27" spans="1:15" s="66" customFormat="1" ht="20.399999999999999" x14ac:dyDescent="0.25">
      <c r="A27" s="390" t="s">
        <v>680</v>
      </c>
      <c r="B27" s="390" t="s">
        <v>681</v>
      </c>
      <c r="C27" s="392">
        <v>42390</v>
      </c>
      <c r="D27" s="390" t="s">
        <v>401</v>
      </c>
      <c r="E27" s="532">
        <v>42387</v>
      </c>
      <c r="F27" s="396" t="s">
        <v>397</v>
      </c>
      <c r="G27" s="397" t="s">
        <v>410</v>
      </c>
      <c r="H27" s="394" t="s">
        <v>413</v>
      </c>
      <c r="I27" s="395" t="s">
        <v>432</v>
      </c>
      <c r="J27" s="390"/>
      <c r="K27" s="376"/>
      <c r="L27" s="533">
        <f t="shared" si="0"/>
        <v>0</v>
      </c>
      <c r="M27" s="533">
        <f t="shared" si="1"/>
        <v>0</v>
      </c>
      <c r="N27" s="433">
        <v>7800</v>
      </c>
      <c r="O27" s="164"/>
    </row>
    <row r="28" spans="1:15" s="66" customFormat="1" ht="20.399999999999999" x14ac:dyDescent="0.25">
      <c r="A28" s="390" t="s">
        <v>682</v>
      </c>
      <c r="B28" s="390" t="s">
        <v>683</v>
      </c>
      <c r="C28" s="392">
        <v>42403</v>
      </c>
      <c r="D28" s="390" t="s">
        <v>401</v>
      </c>
      <c r="E28" s="532">
        <v>42401</v>
      </c>
      <c r="F28" s="396" t="s">
        <v>397</v>
      </c>
      <c r="G28" s="397" t="s">
        <v>410</v>
      </c>
      <c r="H28" s="394" t="s">
        <v>398</v>
      </c>
      <c r="I28" s="395" t="s">
        <v>432</v>
      </c>
      <c r="J28" s="390"/>
      <c r="K28" s="376"/>
      <c r="L28" s="533">
        <f t="shared" si="0"/>
        <v>0</v>
      </c>
      <c r="M28" s="533">
        <f t="shared" si="1"/>
        <v>0</v>
      </c>
      <c r="N28" s="433">
        <v>10500</v>
      </c>
      <c r="O28" s="164"/>
    </row>
    <row r="29" spans="1:15" s="66" customFormat="1" ht="20.399999999999999" x14ac:dyDescent="0.25">
      <c r="A29" s="390" t="s">
        <v>684</v>
      </c>
      <c r="B29" s="390" t="s">
        <v>685</v>
      </c>
      <c r="C29" s="392">
        <v>42423</v>
      </c>
      <c r="D29" s="390" t="s">
        <v>401</v>
      </c>
      <c r="E29" s="532">
        <v>42408</v>
      </c>
      <c r="F29" s="396" t="s">
        <v>397</v>
      </c>
      <c r="G29" s="397" t="s">
        <v>410</v>
      </c>
      <c r="H29" s="394" t="s">
        <v>415</v>
      </c>
      <c r="I29" s="395" t="s">
        <v>432</v>
      </c>
      <c r="J29" s="390"/>
      <c r="K29" s="376"/>
      <c r="L29" s="533">
        <f t="shared" si="0"/>
        <v>0</v>
      </c>
      <c r="M29" s="533">
        <f t="shared" si="1"/>
        <v>0</v>
      </c>
      <c r="N29" s="433">
        <v>8050</v>
      </c>
      <c r="O29" s="164"/>
    </row>
    <row r="30" spans="1:15" s="66" customFormat="1" ht="20.399999999999999" x14ac:dyDescent="0.25">
      <c r="A30" s="390" t="s">
        <v>686</v>
      </c>
      <c r="B30" s="390" t="s">
        <v>687</v>
      </c>
      <c r="C30" s="392">
        <v>42412</v>
      </c>
      <c r="D30" s="390" t="s">
        <v>401</v>
      </c>
      <c r="E30" s="532">
        <v>42415</v>
      </c>
      <c r="F30" s="396" t="s">
        <v>397</v>
      </c>
      <c r="G30" s="397" t="s">
        <v>410</v>
      </c>
      <c r="H30" s="394" t="s">
        <v>399</v>
      </c>
      <c r="I30" s="395" t="s">
        <v>432</v>
      </c>
      <c r="J30" s="390"/>
      <c r="K30" s="376"/>
      <c r="L30" s="533">
        <f t="shared" si="0"/>
        <v>0</v>
      </c>
      <c r="M30" s="533">
        <f t="shared" si="1"/>
        <v>0</v>
      </c>
      <c r="N30" s="433">
        <v>14650</v>
      </c>
      <c r="O30" s="164"/>
    </row>
    <row r="31" spans="1:15" s="66" customFormat="1" ht="20.399999999999999" x14ac:dyDescent="0.25">
      <c r="A31" s="390" t="s">
        <v>688</v>
      </c>
      <c r="B31" s="390" t="s">
        <v>689</v>
      </c>
      <c r="C31" s="392">
        <v>42423</v>
      </c>
      <c r="D31" s="390" t="s">
        <v>401</v>
      </c>
      <c r="E31" s="532" t="s">
        <v>703</v>
      </c>
      <c r="F31" s="396" t="s">
        <v>397</v>
      </c>
      <c r="G31" s="397" t="s">
        <v>410</v>
      </c>
      <c r="H31" s="394" t="s">
        <v>400</v>
      </c>
      <c r="I31" s="395" t="s">
        <v>432</v>
      </c>
      <c r="J31" s="390"/>
      <c r="K31" s="376"/>
      <c r="L31" s="533">
        <f t="shared" si="0"/>
        <v>0</v>
      </c>
      <c r="M31" s="533">
        <f t="shared" si="1"/>
        <v>0</v>
      </c>
      <c r="N31" s="433">
        <v>14600</v>
      </c>
      <c r="O31" s="164"/>
    </row>
    <row r="32" spans="1:15" s="84" customFormat="1" ht="22.5" customHeight="1" x14ac:dyDescent="0.3">
      <c r="A32" s="390" t="s">
        <v>690</v>
      </c>
      <c r="B32" s="390" t="s">
        <v>691</v>
      </c>
      <c r="C32" s="392">
        <v>42432</v>
      </c>
      <c r="D32" s="390" t="s">
        <v>401</v>
      </c>
      <c r="E32" s="532">
        <v>42429</v>
      </c>
      <c r="F32" s="396" t="s">
        <v>397</v>
      </c>
      <c r="G32" s="397" t="s">
        <v>410</v>
      </c>
      <c r="H32" s="394" t="s">
        <v>700</v>
      </c>
      <c r="I32" s="395" t="s">
        <v>432</v>
      </c>
      <c r="J32" s="390"/>
      <c r="K32" s="376"/>
      <c r="L32" s="533">
        <f t="shared" si="0"/>
        <v>0</v>
      </c>
      <c r="M32" s="533">
        <f t="shared" si="1"/>
        <v>0</v>
      </c>
      <c r="N32" s="433">
        <v>16350</v>
      </c>
      <c r="O32" s="164"/>
    </row>
    <row r="33" spans="1:16" s="84" customFormat="1" ht="22.5" customHeight="1" x14ac:dyDescent="0.3">
      <c r="A33" s="390" t="s">
        <v>692</v>
      </c>
      <c r="B33" s="390" t="s">
        <v>693</v>
      </c>
      <c r="C33" s="392">
        <v>42437</v>
      </c>
      <c r="D33" s="390" t="s">
        <v>401</v>
      </c>
      <c r="E33" s="532">
        <v>42436</v>
      </c>
      <c r="F33" s="396" t="s">
        <v>397</v>
      </c>
      <c r="G33" s="397" t="s">
        <v>410</v>
      </c>
      <c r="H33" s="394" t="s">
        <v>701</v>
      </c>
      <c r="I33" s="395" t="s">
        <v>432</v>
      </c>
      <c r="J33" s="390"/>
      <c r="K33" s="376"/>
      <c r="L33" s="533">
        <f t="shared" si="0"/>
        <v>0</v>
      </c>
      <c r="M33" s="533">
        <f t="shared" si="1"/>
        <v>0</v>
      </c>
      <c r="N33" s="433">
        <v>14750</v>
      </c>
      <c r="O33" s="164"/>
    </row>
    <row r="34" spans="1:16" s="66" customFormat="1" ht="20.399999999999999" x14ac:dyDescent="0.3">
      <c r="A34" s="390" t="s">
        <v>694</v>
      </c>
      <c r="B34" s="390" t="s">
        <v>695</v>
      </c>
      <c r="C34" s="392">
        <v>42443</v>
      </c>
      <c r="D34" s="390" t="s">
        <v>401</v>
      </c>
      <c r="E34" s="532">
        <v>42443</v>
      </c>
      <c r="F34" s="396" t="s">
        <v>397</v>
      </c>
      <c r="G34" s="397" t="s">
        <v>410</v>
      </c>
      <c r="H34" s="474" t="s">
        <v>416</v>
      </c>
      <c r="I34" s="395" t="s">
        <v>432</v>
      </c>
      <c r="J34" s="390"/>
      <c r="K34" s="376"/>
      <c r="L34" s="533">
        <f t="shared" si="0"/>
        <v>0</v>
      </c>
      <c r="M34" s="533">
        <f t="shared" si="1"/>
        <v>0</v>
      </c>
      <c r="N34" s="433">
        <v>11450</v>
      </c>
      <c r="O34" s="164"/>
      <c r="P34" s="84"/>
    </row>
    <row r="35" spans="1:16" s="66" customFormat="1" ht="20.399999999999999" x14ac:dyDescent="0.3">
      <c r="A35" s="390" t="s">
        <v>696</v>
      </c>
      <c r="B35" s="390" t="s">
        <v>697</v>
      </c>
      <c r="C35" s="392">
        <v>42443</v>
      </c>
      <c r="D35" s="390" t="s">
        <v>401</v>
      </c>
      <c r="E35" s="532">
        <v>42450</v>
      </c>
      <c r="F35" s="396" t="s">
        <v>397</v>
      </c>
      <c r="G35" s="397" t="s">
        <v>410</v>
      </c>
      <c r="H35" s="394" t="s">
        <v>702</v>
      </c>
      <c r="I35" s="395" t="s">
        <v>432</v>
      </c>
      <c r="J35" s="390"/>
      <c r="K35" s="376"/>
      <c r="L35" s="533">
        <f t="shared" si="0"/>
        <v>0</v>
      </c>
      <c r="M35" s="533">
        <f t="shared" si="1"/>
        <v>0</v>
      </c>
      <c r="N35" s="433">
        <v>21600</v>
      </c>
      <c r="O35" s="164"/>
      <c r="P35" s="84"/>
    </row>
    <row r="36" spans="1:16" x14ac:dyDescent="0.3">
      <c r="A36" s="524"/>
      <c r="B36" s="524"/>
      <c r="C36" s="525"/>
      <c r="D36" s="529"/>
      <c r="E36" s="530"/>
      <c r="F36" s="396"/>
      <c r="G36" s="531"/>
      <c r="H36" s="526"/>
      <c r="I36" s="396"/>
      <c r="J36" s="527"/>
      <c r="K36" s="528"/>
      <c r="L36" s="533">
        <f t="shared" si="0"/>
        <v>0</v>
      </c>
      <c r="M36" s="533">
        <f t="shared" si="1"/>
        <v>0</v>
      </c>
      <c r="N36" s="376">
        <f t="shared" si="2"/>
        <v>0</v>
      </c>
      <c r="O36">
        <v>2261</v>
      </c>
    </row>
    <row r="37" spans="1:16" x14ac:dyDescent="0.3">
      <c r="A37" s="396"/>
      <c r="B37" s="396"/>
      <c r="C37" s="396"/>
      <c r="D37" s="393"/>
      <c r="E37" s="471"/>
      <c r="F37" s="396"/>
      <c r="G37" s="396"/>
      <c r="H37" s="395"/>
      <c r="I37" s="395"/>
      <c r="J37" s="390"/>
      <c r="K37" s="376"/>
      <c r="L37" s="395"/>
      <c r="M37" s="395"/>
      <c r="N37" s="376">
        <f>SUM(N17:N36)</f>
        <v>146597.432</v>
      </c>
    </row>
    <row r="38" spans="1:16" x14ac:dyDescent="0.3">
      <c r="A38" t="s">
        <v>138</v>
      </c>
    </row>
    <row r="48" spans="1:16" s="81" customFormat="1" ht="11.25" customHeight="1" x14ac:dyDescent="0.2">
      <c r="A48" s="75" t="s">
        <v>28</v>
      </c>
      <c r="B48" s="75"/>
      <c r="C48" s="76"/>
      <c r="D48" s="75"/>
      <c r="E48" s="77" t="s">
        <v>29</v>
      </c>
      <c r="F48" s="151"/>
      <c r="G48" s="79"/>
      <c r="H48" s="594" t="s">
        <v>63</v>
      </c>
      <c r="I48" s="594"/>
      <c r="J48" s="77"/>
      <c r="K48" s="77" t="s">
        <v>64</v>
      </c>
      <c r="L48" s="77"/>
      <c r="M48" s="77"/>
      <c r="N48" s="80"/>
    </row>
    <row r="49" spans="1:15" s="81" customFormat="1" ht="11.25" customHeight="1" x14ac:dyDescent="0.2">
      <c r="A49" s="595" t="s">
        <v>24</v>
      </c>
      <c r="B49" s="595"/>
      <c r="C49" s="82"/>
      <c r="D49" s="77"/>
      <c r="E49" s="595" t="s">
        <v>25</v>
      </c>
      <c r="F49" s="595"/>
      <c r="G49" s="79"/>
      <c r="H49" s="596" t="s">
        <v>32</v>
      </c>
      <c r="I49" s="596"/>
      <c r="J49" s="77"/>
      <c r="K49" s="77" t="s">
        <v>26</v>
      </c>
      <c r="L49" s="77"/>
      <c r="M49" s="77"/>
      <c r="N49" s="80"/>
    </row>
    <row r="50" spans="1:15" s="84" customFormat="1" x14ac:dyDescent="0.3">
      <c r="A50" s="77"/>
      <c r="B50" s="77"/>
      <c r="C50" s="82"/>
      <c r="D50" s="77"/>
      <c r="E50" s="77"/>
      <c r="F50" s="77"/>
      <c r="G50" s="79"/>
      <c r="H50" s="79"/>
      <c r="I50" s="77"/>
      <c r="J50" s="77"/>
      <c r="K50" s="77"/>
      <c r="L50" s="77"/>
      <c r="M50" s="77"/>
      <c r="N50" s="80"/>
      <c r="O50"/>
    </row>
    <row r="51" spans="1:15" s="84" customFormat="1" x14ac:dyDescent="0.3">
      <c r="A51" s="85"/>
      <c r="B51" s="86"/>
      <c r="C51" s="87"/>
      <c r="D51" s="88" t="s">
        <v>27</v>
      </c>
      <c r="E51" s="88"/>
      <c r="F51" s="88"/>
      <c r="G51" s="88"/>
      <c r="H51" s="88"/>
      <c r="I51" s="88"/>
      <c r="J51" s="88"/>
      <c r="K51" s="88"/>
      <c r="L51" s="88"/>
      <c r="M51" s="88"/>
      <c r="N51" s="90"/>
      <c r="O51"/>
    </row>
    <row r="52" spans="1:15" x14ac:dyDescent="0.3">
      <c r="D52"/>
      <c r="E52" s="74"/>
      <c r="G52" s="165"/>
      <c r="H52"/>
      <c r="I52"/>
      <c r="J52"/>
      <c r="K52"/>
      <c r="L52"/>
      <c r="M52"/>
      <c r="N52"/>
      <c r="O52"/>
    </row>
    <row r="53" spans="1:15" x14ac:dyDescent="0.3">
      <c r="D53"/>
      <c r="E53" s="91"/>
      <c r="G53" s="165"/>
      <c r="H53"/>
      <c r="I53"/>
      <c r="J53"/>
      <c r="K53"/>
      <c r="L53"/>
      <c r="M53"/>
      <c r="N53"/>
      <c r="O53"/>
    </row>
    <row r="54" spans="1:15" x14ac:dyDescent="0.3">
      <c r="E54" s="204"/>
    </row>
    <row r="55" spans="1:15" x14ac:dyDescent="0.3">
      <c r="E55" s="204"/>
    </row>
  </sheetData>
  <mergeCells count="5">
    <mergeCell ref="A10:C10"/>
    <mergeCell ref="H48:I48"/>
    <mergeCell ref="A49:B49"/>
    <mergeCell ref="E49:F49"/>
    <mergeCell ref="H49:I49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23" sqref="B23"/>
    </sheetView>
  </sheetViews>
  <sheetFormatPr baseColWidth="10" defaultRowHeight="14.4" x14ac:dyDescent="0.3"/>
  <cols>
    <col min="2" max="2" width="13.88671875" customWidth="1"/>
    <col min="5" max="5" width="10.6640625" customWidth="1"/>
    <col min="6" max="6" width="11.5546875" style="72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37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/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 t="s">
        <v>35</v>
      </c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141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142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12" x14ac:dyDescent="0.25">
      <c r="A17" s="390" t="s">
        <v>745</v>
      </c>
      <c r="B17" s="390" t="s">
        <v>746</v>
      </c>
      <c r="C17" s="392">
        <v>42405</v>
      </c>
      <c r="D17" s="390">
        <v>410</v>
      </c>
      <c r="E17" s="392">
        <v>42396</v>
      </c>
      <c r="F17" s="395" t="s">
        <v>143</v>
      </c>
      <c r="G17" s="394" t="s">
        <v>139</v>
      </c>
      <c r="H17" s="394" t="s">
        <v>140</v>
      </c>
      <c r="I17" s="390" t="s">
        <v>53</v>
      </c>
      <c r="J17" s="398">
        <v>600</v>
      </c>
      <c r="K17" s="376">
        <v>81.900000000000006</v>
      </c>
      <c r="L17" s="376">
        <f>+J17*K17</f>
        <v>49140</v>
      </c>
      <c r="M17" s="376">
        <f>+L17*0.16</f>
        <v>7862.4000000000005</v>
      </c>
      <c r="N17" s="376">
        <f>+L17+M17</f>
        <v>57002.400000000001</v>
      </c>
    </row>
    <row r="18" spans="1:14" s="66" customFormat="1" ht="12" x14ac:dyDescent="0.25">
      <c r="A18" s="390" t="s">
        <v>745</v>
      </c>
      <c r="B18" s="390" t="s">
        <v>746</v>
      </c>
      <c r="C18" s="392">
        <v>42405</v>
      </c>
      <c r="D18" s="390">
        <v>410</v>
      </c>
      <c r="E18" s="392">
        <v>42396</v>
      </c>
      <c r="F18" s="395" t="s">
        <v>143</v>
      </c>
      <c r="G18" s="394" t="s">
        <v>139</v>
      </c>
      <c r="H18" s="394" t="s">
        <v>144</v>
      </c>
      <c r="I18" s="390" t="s">
        <v>53</v>
      </c>
      <c r="J18" s="398">
        <v>8</v>
      </c>
      <c r="K18" s="376">
        <v>767.24</v>
      </c>
      <c r="L18" s="376">
        <f t="shared" ref="L18:L41" si="0">+J18*K18</f>
        <v>6137.92</v>
      </c>
      <c r="M18" s="376">
        <f t="shared" ref="M18:M41" si="1">+L18*0.16</f>
        <v>982.06720000000007</v>
      </c>
      <c r="N18" s="376">
        <f t="shared" ref="N18:N41" si="2">+L18+M18</f>
        <v>7119.9872000000005</v>
      </c>
    </row>
    <row r="19" spans="1:14" s="66" customFormat="1" ht="12" x14ac:dyDescent="0.25">
      <c r="A19" s="390" t="s">
        <v>737</v>
      </c>
      <c r="B19" s="390" t="s">
        <v>738</v>
      </c>
      <c r="C19" s="392">
        <v>42410</v>
      </c>
      <c r="D19" s="390">
        <v>558</v>
      </c>
      <c r="E19" s="392">
        <v>42404</v>
      </c>
      <c r="F19" s="395" t="s">
        <v>89</v>
      </c>
      <c r="G19" s="394" t="s">
        <v>104</v>
      </c>
      <c r="H19" s="394" t="s">
        <v>56</v>
      </c>
      <c r="I19" s="390" t="s">
        <v>57</v>
      </c>
      <c r="J19" s="398">
        <v>1</v>
      </c>
      <c r="K19" s="376">
        <v>1400</v>
      </c>
      <c r="L19" s="376">
        <f t="shared" si="0"/>
        <v>1400</v>
      </c>
      <c r="M19" s="376">
        <f t="shared" si="1"/>
        <v>224</v>
      </c>
      <c r="N19" s="376">
        <f t="shared" si="2"/>
        <v>1624</v>
      </c>
    </row>
    <row r="20" spans="1:14" s="66" customFormat="1" ht="12" x14ac:dyDescent="0.25">
      <c r="A20" s="390" t="s">
        <v>737</v>
      </c>
      <c r="B20" s="390" t="s">
        <v>738</v>
      </c>
      <c r="C20" s="392">
        <v>42410</v>
      </c>
      <c r="D20" s="390">
        <v>558</v>
      </c>
      <c r="E20" s="392">
        <v>42404</v>
      </c>
      <c r="F20" s="395" t="s">
        <v>89</v>
      </c>
      <c r="G20" s="394" t="s">
        <v>104</v>
      </c>
      <c r="H20" s="394" t="s">
        <v>127</v>
      </c>
      <c r="I20" s="390" t="s">
        <v>57</v>
      </c>
      <c r="J20" s="398">
        <v>1</v>
      </c>
      <c r="K20" s="376">
        <v>1350</v>
      </c>
      <c r="L20" s="376">
        <f t="shared" si="0"/>
        <v>1350</v>
      </c>
      <c r="M20" s="376">
        <f t="shared" si="1"/>
        <v>216</v>
      </c>
      <c r="N20" s="376">
        <f t="shared" si="2"/>
        <v>1566</v>
      </c>
    </row>
    <row r="21" spans="1:14" s="66" customFormat="1" ht="12" x14ac:dyDescent="0.25">
      <c r="A21" s="390" t="s">
        <v>739</v>
      </c>
      <c r="B21" s="390" t="s">
        <v>740</v>
      </c>
      <c r="C21" s="392">
        <v>42412</v>
      </c>
      <c r="D21" s="390" t="s">
        <v>216</v>
      </c>
      <c r="E21" s="392">
        <v>42406</v>
      </c>
      <c r="F21" s="395" t="s">
        <v>89</v>
      </c>
      <c r="G21" s="394" t="s">
        <v>108</v>
      </c>
      <c r="H21" s="394" t="s">
        <v>61</v>
      </c>
      <c r="I21" s="390" t="s">
        <v>57</v>
      </c>
      <c r="J21" s="398">
        <v>25</v>
      </c>
      <c r="K21" s="376">
        <v>1100</v>
      </c>
      <c r="L21" s="376">
        <f t="shared" si="0"/>
        <v>27500</v>
      </c>
      <c r="M21" s="376">
        <f t="shared" si="1"/>
        <v>4400</v>
      </c>
      <c r="N21" s="376">
        <f t="shared" si="2"/>
        <v>31900</v>
      </c>
    </row>
    <row r="22" spans="1:14" s="66" customFormat="1" ht="20.399999999999999" x14ac:dyDescent="0.25">
      <c r="A22" s="390" t="s">
        <v>747</v>
      </c>
      <c r="B22" s="390" t="s">
        <v>748</v>
      </c>
      <c r="C22" s="392">
        <v>42418</v>
      </c>
      <c r="D22" s="390">
        <v>1967</v>
      </c>
      <c r="E22" s="392">
        <v>42408</v>
      </c>
      <c r="F22" s="395" t="s">
        <v>93</v>
      </c>
      <c r="G22" s="394" t="s">
        <v>122</v>
      </c>
      <c r="H22" s="394" t="s">
        <v>151</v>
      </c>
      <c r="I22" s="390" t="s">
        <v>53</v>
      </c>
      <c r="J22" s="398">
        <v>3000</v>
      </c>
      <c r="K22" s="376">
        <v>3.620689</v>
      </c>
      <c r="L22" s="376">
        <f t="shared" si="0"/>
        <v>10862.067000000001</v>
      </c>
      <c r="M22" s="376">
        <f t="shared" si="1"/>
        <v>1737.9307200000003</v>
      </c>
      <c r="N22" s="376">
        <f t="shared" si="2"/>
        <v>12599.997720000001</v>
      </c>
    </row>
    <row r="23" spans="1:14" s="66" customFormat="1" ht="20.399999999999999" x14ac:dyDescent="0.25">
      <c r="A23" s="390" t="s">
        <v>749</v>
      </c>
      <c r="B23" s="390" t="s">
        <v>750</v>
      </c>
      <c r="C23" s="392">
        <v>42422</v>
      </c>
      <c r="D23" s="390">
        <v>1956</v>
      </c>
      <c r="E23" s="392">
        <v>42408</v>
      </c>
      <c r="F23" s="395" t="s">
        <v>93</v>
      </c>
      <c r="G23" s="394" t="s">
        <v>122</v>
      </c>
      <c r="H23" s="394" t="s">
        <v>94</v>
      </c>
      <c r="I23" s="390" t="s">
        <v>43</v>
      </c>
      <c r="J23" s="398">
        <v>60</v>
      </c>
      <c r="K23" s="376">
        <v>114.224137</v>
      </c>
      <c r="L23" s="376">
        <f t="shared" si="0"/>
        <v>6853.4482200000002</v>
      </c>
      <c r="M23" s="376">
        <f t="shared" si="1"/>
        <v>1096.5517152</v>
      </c>
      <c r="N23" s="376">
        <f t="shared" si="2"/>
        <v>7949.9999352000004</v>
      </c>
    </row>
    <row r="24" spans="1:14" s="66" customFormat="1" ht="12" x14ac:dyDescent="0.25">
      <c r="A24" s="390" t="s">
        <v>749</v>
      </c>
      <c r="B24" s="390" t="s">
        <v>750</v>
      </c>
      <c r="C24" s="392">
        <v>42422</v>
      </c>
      <c r="D24" s="390" t="s">
        <v>243</v>
      </c>
      <c r="E24" s="392">
        <v>42430</v>
      </c>
      <c r="F24" s="395" t="s">
        <v>93</v>
      </c>
      <c r="G24" s="394" t="s">
        <v>108</v>
      </c>
      <c r="H24" s="394" t="s">
        <v>244</v>
      </c>
      <c r="I24" s="390" t="s">
        <v>53</v>
      </c>
      <c r="J24" s="398">
        <v>250</v>
      </c>
      <c r="K24" s="376">
        <v>96</v>
      </c>
      <c r="L24" s="376">
        <f t="shared" si="0"/>
        <v>24000</v>
      </c>
      <c r="M24" s="376">
        <f t="shared" si="1"/>
        <v>3840</v>
      </c>
      <c r="N24" s="376">
        <f t="shared" si="2"/>
        <v>27840</v>
      </c>
    </row>
    <row r="25" spans="1:14" s="66" customFormat="1" ht="12" x14ac:dyDescent="0.25">
      <c r="A25" s="390" t="s">
        <v>741</v>
      </c>
      <c r="B25" s="390" t="s">
        <v>742</v>
      </c>
      <c r="C25" s="392">
        <v>42443</v>
      </c>
      <c r="D25" s="390" t="s">
        <v>276</v>
      </c>
      <c r="E25" s="392">
        <v>42436</v>
      </c>
      <c r="F25" s="395" t="s">
        <v>89</v>
      </c>
      <c r="G25" s="474" t="s">
        <v>108</v>
      </c>
      <c r="H25" s="394" t="s">
        <v>61</v>
      </c>
      <c r="I25" s="390" t="s">
        <v>57</v>
      </c>
      <c r="J25" s="398">
        <v>5</v>
      </c>
      <c r="K25" s="376">
        <v>1100</v>
      </c>
      <c r="L25" s="376">
        <f t="shared" si="0"/>
        <v>5500</v>
      </c>
      <c r="M25" s="376">
        <f t="shared" si="1"/>
        <v>880</v>
      </c>
      <c r="N25" s="376">
        <f t="shared" si="2"/>
        <v>6380</v>
      </c>
    </row>
    <row r="26" spans="1:14" s="66" customFormat="1" ht="12" x14ac:dyDescent="0.25">
      <c r="A26" s="390" t="s">
        <v>751</v>
      </c>
      <c r="B26" s="390" t="s">
        <v>752</v>
      </c>
      <c r="C26" s="392">
        <v>42443</v>
      </c>
      <c r="D26" s="390" t="s">
        <v>279</v>
      </c>
      <c r="E26" s="392">
        <v>42436</v>
      </c>
      <c r="F26" s="395" t="s">
        <v>93</v>
      </c>
      <c r="G26" s="474" t="s">
        <v>108</v>
      </c>
      <c r="H26" s="394" t="s">
        <v>94</v>
      </c>
      <c r="I26" s="390" t="s">
        <v>107</v>
      </c>
      <c r="J26" s="398">
        <v>1</v>
      </c>
      <c r="K26" s="376">
        <v>2500</v>
      </c>
      <c r="L26" s="376">
        <f t="shared" si="0"/>
        <v>2500</v>
      </c>
      <c r="M26" s="376">
        <f t="shared" si="1"/>
        <v>400</v>
      </c>
      <c r="N26" s="376">
        <f t="shared" si="2"/>
        <v>2900</v>
      </c>
    </row>
    <row r="27" spans="1:14" s="66" customFormat="1" ht="12" x14ac:dyDescent="0.25">
      <c r="A27" s="390" t="s">
        <v>743</v>
      </c>
      <c r="B27" s="390" t="s">
        <v>744</v>
      </c>
      <c r="C27" s="392">
        <v>42451</v>
      </c>
      <c r="D27" s="390">
        <v>584</v>
      </c>
      <c r="E27" s="392">
        <v>42440</v>
      </c>
      <c r="F27" s="395" t="s">
        <v>89</v>
      </c>
      <c r="G27" s="474" t="s">
        <v>308</v>
      </c>
      <c r="H27" s="394" t="s">
        <v>56</v>
      </c>
      <c r="I27" s="390" t="s">
        <v>57</v>
      </c>
      <c r="J27" s="398">
        <v>3</v>
      </c>
      <c r="K27" s="376">
        <v>1400</v>
      </c>
      <c r="L27" s="376">
        <f t="shared" si="0"/>
        <v>4200</v>
      </c>
      <c r="M27" s="376">
        <f t="shared" si="1"/>
        <v>672</v>
      </c>
      <c r="N27" s="376">
        <f t="shared" si="2"/>
        <v>4872</v>
      </c>
    </row>
    <row r="28" spans="1:14" s="66" customFormat="1" ht="12" x14ac:dyDescent="0.25">
      <c r="A28" s="390" t="s">
        <v>743</v>
      </c>
      <c r="B28" s="390" t="s">
        <v>744</v>
      </c>
      <c r="C28" s="392">
        <v>42451</v>
      </c>
      <c r="D28" s="390">
        <v>584</v>
      </c>
      <c r="E28" s="392">
        <v>42440</v>
      </c>
      <c r="F28" s="395" t="s">
        <v>89</v>
      </c>
      <c r="G28" s="474" t="s">
        <v>308</v>
      </c>
      <c r="H28" s="394" t="s">
        <v>127</v>
      </c>
      <c r="I28" s="390" t="s">
        <v>57</v>
      </c>
      <c r="J28" s="398">
        <v>2</v>
      </c>
      <c r="K28" s="376">
        <v>1350</v>
      </c>
      <c r="L28" s="376">
        <f t="shared" si="0"/>
        <v>2700</v>
      </c>
      <c r="M28" s="376">
        <f t="shared" si="1"/>
        <v>432</v>
      </c>
      <c r="N28" s="376">
        <f t="shared" si="2"/>
        <v>3132</v>
      </c>
    </row>
    <row r="29" spans="1:14" s="66" customFormat="1" ht="12" x14ac:dyDescent="0.25">
      <c r="A29" s="390" t="s">
        <v>755</v>
      </c>
      <c r="B29" s="390" t="s">
        <v>756</v>
      </c>
      <c r="C29" s="392">
        <v>42460</v>
      </c>
      <c r="D29" s="390">
        <v>428</v>
      </c>
      <c r="E29" s="392">
        <v>42444</v>
      </c>
      <c r="F29" s="395" t="s">
        <v>105</v>
      </c>
      <c r="G29" s="474" t="s">
        <v>139</v>
      </c>
      <c r="H29" s="394" t="s">
        <v>144</v>
      </c>
      <c r="I29" s="390" t="s">
        <v>53</v>
      </c>
      <c r="J29" s="398">
        <v>7</v>
      </c>
      <c r="K29" s="376">
        <v>767.24</v>
      </c>
      <c r="L29" s="376">
        <f t="shared" si="0"/>
        <v>5370.68</v>
      </c>
      <c r="M29" s="376">
        <f t="shared" si="1"/>
        <v>859.30880000000002</v>
      </c>
      <c r="N29" s="376">
        <f t="shared" si="2"/>
        <v>6229.9888000000001</v>
      </c>
    </row>
    <row r="30" spans="1:14" s="66" customFormat="1" ht="12" x14ac:dyDescent="0.25">
      <c r="A30" s="390" t="s">
        <v>753</v>
      </c>
      <c r="B30" s="390" t="s">
        <v>754</v>
      </c>
      <c r="C30" s="392">
        <v>42460</v>
      </c>
      <c r="D30" s="390" t="s">
        <v>358</v>
      </c>
      <c r="E30" s="392">
        <v>42459</v>
      </c>
      <c r="F30" s="395" t="s">
        <v>93</v>
      </c>
      <c r="G30" s="474" t="s">
        <v>108</v>
      </c>
      <c r="H30" s="394" t="s">
        <v>94</v>
      </c>
      <c r="I30" s="390" t="s">
        <v>107</v>
      </c>
      <c r="J30" s="390">
        <v>1</v>
      </c>
      <c r="K30" s="376">
        <v>2500</v>
      </c>
      <c r="L30" s="376">
        <f t="shared" si="0"/>
        <v>2500</v>
      </c>
      <c r="M30" s="376">
        <f t="shared" si="1"/>
        <v>400</v>
      </c>
      <c r="N30" s="376">
        <f t="shared" si="2"/>
        <v>2900</v>
      </c>
    </row>
    <row r="31" spans="1:14" s="66" customFormat="1" ht="12" x14ac:dyDescent="0.25">
      <c r="A31" s="390" t="s">
        <v>717</v>
      </c>
      <c r="B31" s="390" t="s">
        <v>718</v>
      </c>
      <c r="C31" s="392">
        <v>42390</v>
      </c>
      <c r="D31" s="390" t="s">
        <v>401</v>
      </c>
      <c r="E31" s="392">
        <v>42387</v>
      </c>
      <c r="F31" s="395" t="s">
        <v>397</v>
      </c>
      <c r="G31" s="394" t="s">
        <v>410</v>
      </c>
      <c r="H31" s="394" t="s">
        <v>713</v>
      </c>
      <c r="I31" s="394" t="s">
        <v>432</v>
      </c>
      <c r="J31" s="398"/>
      <c r="K31" s="376"/>
      <c r="L31" s="376">
        <f t="shared" si="0"/>
        <v>0</v>
      </c>
      <c r="M31" s="376">
        <f t="shared" si="1"/>
        <v>0</v>
      </c>
      <c r="N31" s="376">
        <v>5400</v>
      </c>
    </row>
    <row r="32" spans="1:14" s="66" customFormat="1" ht="20.399999999999999" x14ac:dyDescent="0.25">
      <c r="A32" s="390" t="s">
        <v>719</v>
      </c>
      <c r="B32" s="390" t="s">
        <v>720</v>
      </c>
      <c r="C32" s="392">
        <v>42383</v>
      </c>
      <c r="D32" s="390" t="s">
        <v>401</v>
      </c>
      <c r="E32" s="392">
        <v>42380</v>
      </c>
      <c r="F32" s="395" t="s">
        <v>397</v>
      </c>
      <c r="G32" s="394" t="s">
        <v>410</v>
      </c>
      <c r="H32" s="394" t="s">
        <v>412</v>
      </c>
      <c r="I32" s="394" t="s">
        <v>432</v>
      </c>
      <c r="J32" s="398"/>
      <c r="K32" s="376"/>
      <c r="L32" s="376">
        <f t="shared" si="0"/>
        <v>0</v>
      </c>
      <c r="M32" s="376">
        <f t="shared" si="1"/>
        <v>0</v>
      </c>
      <c r="N32" s="376">
        <v>4560</v>
      </c>
    </row>
    <row r="33" spans="1:14" s="66" customFormat="1" ht="20.399999999999999" x14ac:dyDescent="0.25">
      <c r="A33" s="390" t="s">
        <v>721</v>
      </c>
      <c r="B33" s="390" t="s">
        <v>722</v>
      </c>
      <c r="C33" s="392">
        <v>42396</v>
      </c>
      <c r="D33" s="390" t="s">
        <v>401</v>
      </c>
      <c r="E33" s="392">
        <v>42394</v>
      </c>
      <c r="F33" s="395" t="s">
        <v>397</v>
      </c>
      <c r="G33" s="394" t="s">
        <v>410</v>
      </c>
      <c r="H33" s="394" t="s">
        <v>714</v>
      </c>
      <c r="I33" s="394" t="s">
        <v>432</v>
      </c>
      <c r="J33" s="398"/>
      <c r="K33" s="376"/>
      <c r="L33" s="376">
        <f t="shared" si="0"/>
        <v>0</v>
      </c>
      <c r="M33" s="376">
        <f t="shared" si="1"/>
        <v>0</v>
      </c>
      <c r="N33" s="376">
        <v>4800</v>
      </c>
    </row>
    <row r="34" spans="1:14" s="66" customFormat="1" ht="20.399999999999999" x14ac:dyDescent="0.25">
      <c r="A34" s="390" t="s">
        <v>723</v>
      </c>
      <c r="B34" s="390" t="s">
        <v>724</v>
      </c>
      <c r="C34" s="392">
        <v>42403</v>
      </c>
      <c r="D34" s="390" t="s">
        <v>401</v>
      </c>
      <c r="E34" s="392">
        <v>42401</v>
      </c>
      <c r="F34" s="395" t="s">
        <v>397</v>
      </c>
      <c r="G34" s="394" t="s">
        <v>410</v>
      </c>
      <c r="H34" s="394" t="s">
        <v>715</v>
      </c>
      <c r="I34" s="394" t="s">
        <v>432</v>
      </c>
      <c r="J34" s="398"/>
      <c r="K34" s="376"/>
      <c r="L34" s="376">
        <f t="shared" si="0"/>
        <v>0</v>
      </c>
      <c r="M34" s="376">
        <f t="shared" si="1"/>
        <v>0</v>
      </c>
      <c r="N34" s="376">
        <v>7800</v>
      </c>
    </row>
    <row r="35" spans="1:14" s="66" customFormat="1" ht="20.399999999999999" x14ac:dyDescent="0.25">
      <c r="A35" s="390" t="s">
        <v>725</v>
      </c>
      <c r="B35" s="390" t="s">
        <v>726</v>
      </c>
      <c r="C35" s="392">
        <v>42410</v>
      </c>
      <c r="D35" s="390" t="s">
        <v>401</v>
      </c>
      <c r="E35" s="392">
        <v>42408</v>
      </c>
      <c r="F35" s="395" t="s">
        <v>397</v>
      </c>
      <c r="G35" s="394" t="s">
        <v>410</v>
      </c>
      <c r="H35" s="394" t="s">
        <v>415</v>
      </c>
      <c r="I35" s="394" t="s">
        <v>432</v>
      </c>
      <c r="J35" s="390"/>
      <c r="K35" s="376"/>
      <c r="L35" s="376">
        <f t="shared" si="0"/>
        <v>0</v>
      </c>
      <c r="M35" s="376">
        <f t="shared" si="1"/>
        <v>0</v>
      </c>
      <c r="N35" s="376">
        <v>10800</v>
      </c>
    </row>
    <row r="36" spans="1:14" s="66" customFormat="1" ht="20.399999999999999" x14ac:dyDescent="0.25">
      <c r="A36" s="390" t="s">
        <v>727</v>
      </c>
      <c r="B36" s="390" t="s">
        <v>728</v>
      </c>
      <c r="C36" s="390">
        <v>42412</v>
      </c>
      <c r="D36" s="390" t="s">
        <v>401</v>
      </c>
      <c r="E36" s="392">
        <v>42415</v>
      </c>
      <c r="F36" s="395" t="s">
        <v>397</v>
      </c>
      <c r="G36" s="394" t="s">
        <v>410</v>
      </c>
      <c r="H36" s="394" t="s">
        <v>399</v>
      </c>
      <c r="I36" s="394" t="s">
        <v>432</v>
      </c>
      <c r="J36" s="390"/>
      <c r="K36" s="376"/>
      <c r="L36" s="376">
        <f t="shared" si="0"/>
        <v>0</v>
      </c>
      <c r="M36" s="376">
        <f t="shared" si="1"/>
        <v>0</v>
      </c>
      <c r="N36" s="376">
        <v>10800</v>
      </c>
    </row>
    <row r="37" spans="1:14" s="66" customFormat="1" ht="20.399999999999999" x14ac:dyDescent="0.25">
      <c r="A37" s="390" t="s">
        <v>729</v>
      </c>
      <c r="B37" s="390" t="s">
        <v>730</v>
      </c>
      <c r="C37" s="392">
        <v>42423</v>
      </c>
      <c r="D37" s="390" t="s">
        <v>401</v>
      </c>
      <c r="E37" s="392">
        <v>42422</v>
      </c>
      <c r="F37" s="395" t="s">
        <v>397</v>
      </c>
      <c r="G37" s="394" t="s">
        <v>410</v>
      </c>
      <c r="H37" s="394" t="s">
        <v>400</v>
      </c>
      <c r="I37" s="394" t="s">
        <v>432</v>
      </c>
      <c r="J37" s="390"/>
      <c r="K37" s="376"/>
      <c r="L37" s="376">
        <f t="shared" si="0"/>
        <v>0</v>
      </c>
      <c r="M37" s="376">
        <f t="shared" si="1"/>
        <v>0</v>
      </c>
      <c r="N37" s="376">
        <v>9900</v>
      </c>
    </row>
    <row r="38" spans="1:14" s="66" customFormat="1" ht="20.399999999999999" x14ac:dyDescent="0.25">
      <c r="A38" s="390" t="s">
        <v>731</v>
      </c>
      <c r="B38" s="390" t="s">
        <v>732</v>
      </c>
      <c r="C38" s="392">
        <v>42430</v>
      </c>
      <c r="D38" s="390" t="s">
        <v>401</v>
      </c>
      <c r="E38" s="392">
        <v>42429</v>
      </c>
      <c r="F38" s="395" t="s">
        <v>397</v>
      </c>
      <c r="G38" s="394" t="s">
        <v>410</v>
      </c>
      <c r="H38" s="394" t="s">
        <v>716</v>
      </c>
      <c r="I38" s="394" t="s">
        <v>432</v>
      </c>
      <c r="J38" s="390"/>
      <c r="K38" s="376"/>
      <c r="L38" s="376">
        <f t="shared" si="0"/>
        <v>0</v>
      </c>
      <c r="M38" s="376">
        <f t="shared" si="1"/>
        <v>0</v>
      </c>
      <c r="N38" s="376">
        <v>7500</v>
      </c>
    </row>
    <row r="39" spans="1:14" s="66" customFormat="1" ht="20.399999999999999" x14ac:dyDescent="0.25">
      <c r="A39" s="390" t="s">
        <v>733</v>
      </c>
      <c r="B39" s="390" t="s">
        <v>734</v>
      </c>
      <c r="C39" s="392">
        <v>42443</v>
      </c>
      <c r="D39" s="390" t="s">
        <v>401</v>
      </c>
      <c r="E39" s="392">
        <v>42443</v>
      </c>
      <c r="F39" s="395" t="s">
        <v>397</v>
      </c>
      <c r="G39" s="394" t="s">
        <v>410</v>
      </c>
      <c r="H39" s="394" t="s">
        <v>416</v>
      </c>
      <c r="I39" s="394" t="s">
        <v>432</v>
      </c>
      <c r="J39" s="390"/>
      <c r="K39" s="376"/>
      <c r="L39" s="376">
        <f t="shared" si="0"/>
        <v>0</v>
      </c>
      <c r="M39" s="376">
        <f t="shared" si="1"/>
        <v>0</v>
      </c>
      <c r="N39" s="376">
        <v>9600</v>
      </c>
    </row>
    <row r="40" spans="1:14" s="66" customFormat="1" ht="20.399999999999999" x14ac:dyDescent="0.25">
      <c r="A40" s="390" t="s">
        <v>735</v>
      </c>
      <c r="B40" s="390" t="s">
        <v>736</v>
      </c>
      <c r="C40" s="392">
        <v>42443</v>
      </c>
      <c r="D40" s="390" t="s">
        <v>401</v>
      </c>
      <c r="E40" s="392">
        <v>42450</v>
      </c>
      <c r="F40" s="395" t="s">
        <v>397</v>
      </c>
      <c r="G40" s="394" t="s">
        <v>410</v>
      </c>
      <c r="H40" s="394" t="s">
        <v>417</v>
      </c>
      <c r="I40" s="394" t="s">
        <v>432</v>
      </c>
      <c r="J40" s="390"/>
      <c r="K40" s="376"/>
      <c r="L40" s="376">
        <f t="shared" si="0"/>
        <v>0</v>
      </c>
      <c r="M40" s="376">
        <f t="shared" si="1"/>
        <v>0</v>
      </c>
      <c r="N40" s="376">
        <v>9600</v>
      </c>
    </row>
    <row r="41" spans="1:14" s="66" customFormat="1" ht="12" x14ac:dyDescent="0.25">
      <c r="A41" s="390"/>
      <c r="B41" s="390"/>
      <c r="C41" s="392"/>
      <c r="D41" s="393"/>
      <c r="E41" s="476"/>
      <c r="F41" s="395"/>
      <c r="G41" s="394"/>
      <c r="H41" s="394"/>
      <c r="I41" s="395"/>
      <c r="J41" s="395"/>
      <c r="K41" s="376"/>
      <c r="L41" s="376">
        <f t="shared" si="0"/>
        <v>0</v>
      </c>
      <c r="M41" s="376">
        <f t="shared" si="1"/>
        <v>0</v>
      </c>
      <c r="N41" s="376">
        <f t="shared" si="2"/>
        <v>0</v>
      </c>
    </row>
    <row r="42" spans="1:14" s="66" customFormat="1" ht="12" x14ac:dyDescent="0.25">
      <c r="A42" s="396"/>
      <c r="B42" s="396"/>
      <c r="C42" s="396"/>
      <c r="D42" s="396"/>
      <c r="E42" s="396"/>
      <c r="F42" s="395"/>
      <c r="G42" s="396"/>
      <c r="H42" s="396"/>
      <c r="I42" s="393"/>
      <c r="J42" s="393"/>
      <c r="K42" s="378"/>
      <c r="L42" s="378"/>
      <c r="M42" s="378"/>
      <c r="N42" s="378">
        <f>SUM(N17:N41)</f>
        <v>254776.3736552</v>
      </c>
    </row>
    <row r="44" spans="1:14" x14ac:dyDescent="0.3">
      <c r="A44" t="s">
        <v>137</v>
      </c>
      <c r="B44">
        <v>1400</v>
      </c>
    </row>
    <row r="51" spans="1:14" x14ac:dyDescent="0.3">
      <c r="G51" s="74"/>
    </row>
    <row r="52" spans="1:14" s="81" customFormat="1" ht="10.199999999999999" x14ac:dyDescent="0.2">
      <c r="A52" s="75" t="s">
        <v>28</v>
      </c>
      <c r="B52" s="75"/>
      <c r="C52" s="76"/>
      <c r="D52" s="75"/>
      <c r="E52" s="77" t="s">
        <v>29</v>
      </c>
      <c r="F52" s="78"/>
      <c r="G52" s="79"/>
      <c r="H52" s="594" t="s">
        <v>63</v>
      </c>
      <c r="I52" s="594"/>
      <c r="J52" s="77"/>
      <c r="K52" s="77" t="s">
        <v>64</v>
      </c>
      <c r="L52" s="77"/>
      <c r="M52" s="77"/>
      <c r="N52" s="80"/>
    </row>
    <row r="53" spans="1:14" s="81" customFormat="1" ht="10.199999999999999" x14ac:dyDescent="0.2">
      <c r="A53" s="595" t="s">
        <v>24</v>
      </c>
      <c r="B53" s="595"/>
      <c r="C53" s="82"/>
      <c r="D53" s="77"/>
      <c r="E53" s="595" t="s">
        <v>25</v>
      </c>
      <c r="F53" s="595"/>
      <c r="G53" s="79"/>
      <c r="H53" s="596" t="s">
        <v>32</v>
      </c>
      <c r="I53" s="596"/>
      <c r="J53" s="77"/>
      <c r="K53" s="77" t="s">
        <v>26</v>
      </c>
      <c r="L53" s="77"/>
      <c r="M53" s="77"/>
      <c r="N53" s="80"/>
    </row>
    <row r="54" spans="1:14" s="84" customFormat="1" ht="13.8" x14ac:dyDescent="0.3">
      <c r="A54" s="77"/>
      <c r="B54" s="77"/>
      <c r="C54" s="82"/>
      <c r="D54" s="77"/>
      <c r="E54" s="77"/>
      <c r="F54" s="83"/>
      <c r="G54" s="79"/>
      <c r="H54" s="79"/>
      <c r="I54" s="77"/>
      <c r="J54" s="77"/>
      <c r="K54" s="77"/>
      <c r="L54" s="77"/>
      <c r="M54" s="77"/>
      <c r="N54" s="80"/>
    </row>
    <row r="55" spans="1:14" s="84" customFormat="1" ht="13.8" x14ac:dyDescent="0.3">
      <c r="A55" s="85"/>
      <c r="B55" s="86"/>
      <c r="C55" s="87"/>
      <c r="D55" s="88" t="s">
        <v>27</v>
      </c>
      <c r="E55" s="88"/>
      <c r="F55" s="89"/>
      <c r="G55" s="88"/>
      <c r="H55" s="88"/>
      <c r="I55" s="88"/>
      <c r="J55" s="88"/>
      <c r="K55" s="88"/>
      <c r="L55" s="88"/>
      <c r="M55" s="88"/>
      <c r="N55" s="90"/>
    </row>
    <row r="56" spans="1:14" x14ac:dyDescent="0.3">
      <c r="E56" s="74"/>
      <c r="G56" s="74"/>
    </row>
    <row r="57" spans="1:14" x14ac:dyDescent="0.3">
      <c r="G57" s="91"/>
    </row>
    <row r="58" spans="1:14" x14ac:dyDescent="0.3">
      <c r="G58" s="91"/>
    </row>
  </sheetData>
  <mergeCells count="6">
    <mergeCell ref="A10:C10"/>
    <mergeCell ref="A13:B13"/>
    <mergeCell ref="H52:I52"/>
    <mergeCell ref="A53:B53"/>
    <mergeCell ref="E53:F53"/>
    <mergeCell ref="H53:I53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3"/>
  <sheetViews>
    <sheetView topLeftCell="A40" workbookViewId="0">
      <selection activeCell="F20" sqref="F20"/>
    </sheetView>
  </sheetViews>
  <sheetFormatPr baseColWidth="10" defaultColWidth="11.44140625" defaultRowHeight="14.4" x14ac:dyDescent="0.3"/>
  <cols>
    <col min="1" max="1" width="11.44140625" style="5"/>
    <col min="2" max="2" width="17.6640625" style="5" customWidth="1"/>
    <col min="3" max="3" width="11" style="5" customWidth="1"/>
    <col min="4" max="5" width="11.44140625" style="5"/>
    <col min="6" max="6" width="14.5546875" style="5" customWidth="1"/>
    <col min="7" max="7" width="23.33203125" style="5" customWidth="1"/>
    <col min="8" max="8" width="25.109375" style="5" customWidth="1"/>
    <col min="9" max="9" width="9.33203125" style="5" customWidth="1"/>
    <col min="10" max="10" width="9.44140625" style="5" customWidth="1"/>
    <col min="11" max="13" width="12" style="5" customWidth="1"/>
    <col min="14" max="14" width="12.44140625" style="5" bestFit="1" customWidth="1"/>
    <col min="15" max="15" width="11.44140625" style="5"/>
    <col min="16" max="16384" width="11.44140625" style="6"/>
  </cols>
  <sheetData>
    <row r="1" spans="1:15" ht="14.4" customHeight="1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  <c r="O1" s="6"/>
    </row>
    <row r="2" spans="1:15" ht="14.4" customHeight="1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  <c r="O2" s="6"/>
    </row>
    <row r="3" spans="1:15" ht="14.4" customHeight="1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  <c r="O3" s="6"/>
    </row>
    <row r="4" spans="1:15" ht="14.4" customHeight="1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  <c r="O4" s="6"/>
    </row>
    <row r="5" spans="1:15" ht="14.4" customHeight="1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  <c r="O5" s="6"/>
    </row>
    <row r="6" spans="1:15" ht="14.4" customHeight="1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  <c r="O6" s="6"/>
    </row>
    <row r="7" spans="1:15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  <c r="O7" s="6"/>
    </row>
    <row r="8" spans="1:15" ht="12" x14ac:dyDescent="0.25">
      <c r="A8" s="10" t="s">
        <v>1</v>
      </c>
      <c r="B8" s="8" t="s">
        <v>36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  <c r="O8" s="6"/>
    </row>
    <row r="9" spans="1:15" ht="12" x14ac:dyDescent="0.25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  <c r="O9" s="6"/>
    </row>
    <row r="10" spans="1:15" ht="12" customHeight="1" x14ac:dyDescent="0.25">
      <c r="A10" s="585" t="s">
        <v>5</v>
      </c>
      <c r="B10" s="585"/>
      <c r="C10" s="585"/>
      <c r="D10" s="265" t="s">
        <v>6</v>
      </c>
      <c r="E10" s="8"/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  <c r="O10" s="6"/>
    </row>
    <row r="11" spans="1:15" ht="12" x14ac:dyDescent="0.25">
      <c r="A11" s="585"/>
      <c r="B11" s="585"/>
      <c r="C11" s="585"/>
      <c r="D11" s="265" t="s">
        <v>8</v>
      </c>
      <c r="E11" s="8" t="s">
        <v>35</v>
      </c>
      <c r="F11" s="8"/>
      <c r="G11" s="236"/>
      <c r="H11" s="585" t="s">
        <v>9</v>
      </c>
      <c r="I11" s="585"/>
      <c r="J11" s="8"/>
      <c r="K11" s="8"/>
      <c r="L11" s="8"/>
      <c r="M11" s="8"/>
      <c r="N11" s="8"/>
      <c r="O11" s="6"/>
    </row>
    <row r="12" spans="1:15" ht="12" x14ac:dyDescent="0.25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  <c r="O12" s="6"/>
    </row>
    <row r="13" spans="1:15" ht="12" x14ac:dyDescent="0.25">
      <c r="A13" s="11" t="s">
        <v>1006</v>
      </c>
      <c r="B13" s="11"/>
      <c r="C13" s="11"/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  <c r="O13" s="6"/>
    </row>
    <row r="14" spans="1:15" ht="12" x14ac:dyDescent="0.25">
      <c r="A14" s="11" t="s">
        <v>33</v>
      </c>
      <c r="B14" s="11" t="s">
        <v>1007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  <c r="O14" s="6"/>
    </row>
    <row r="15" spans="1:15" ht="12" x14ac:dyDescent="0.25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  <c r="O15" s="6"/>
    </row>
    <row r="16" spans="1:15" ht="20.399999999999999" x14ac:dyDescent="0.25">
      <c r="A16" s="16" t="s">
        <v>10</v>
      </c>
      <c r="B16" s="16" t="s">
        <v>11</v>
      </c>
      <c r="C16" s="16" t="s">
        <v>12</v>
      </c>
      <c r="D16" s="17" t="s">
        <v>13</v>
      </c>
      <c r="E16" s="18" t="s">
        <v>14</v>
      </c>
      <c r="F16" s="18" t="s">
        <v>15</v>
      </c>
      <c r="G16" s="16" t="s">
        <v>16</v>
      </c>
      <c r="H16" s="16" t="s">
        <v>17</v>
      </c>
      <c r="I16" s="16" t="s">
        <v>18</v>
      </c>
      <c r="J16" s="19" t="s">
        <v>19</v>
      </c>
      <c r="K16" s="20" t="s">
        <v>20</v>
      </c>
      <c r="L16" s="20" t="s">
        <v>21</v>
      </c>
      <c r="M16" s="20" t="s">
        <v>22</v>
      </c>
      <c r="N16" s="20" t="s">
        <v>23</v>
      </c>
      <c r="O16" s="6"/>
    </row>
    <row r="17" spans="1:15" ht="23.25" customHeight="1" x14ac:dyDescent="0.25">
      <c r="A17" s="327" t="s">
        <v>402</v>
      </c>
      <c r="B17" s="328" t="s">
        <v>1133</v>
      </c>
      <c r="C17" s="329">
        <v>42507</v>
      </c>
      <c r="D17" s="313">
        <v>449</v>
      </c>
      <c r="E17" s="314">
        <v>42501</v>
      </c>
      <c r="F17" s="337" t="s">
        <v>1104</v>
      </c>
      <c r="G17" s="305" t="s">
        <v>66</v>
      </c>
      <c r="H17" s="305" t="s">
        <v>1009</v>
      </c>
      <c r="I17" s="354" t="s">
        <v>959</v>
      </c>
      <c r="J17" s="355">
        <v>220</v>
      </c>
      <c r="K17" s="309">
        <v>81.900000000000006</v>
      </c>
      <c r="L17" s="356">
        <f>+J17*K17</f>
        <v>18018</v>
      </c>
      <c r="M17" s="356">
        <f>+L17*0.16</f>
        <v>2882.88</v>
      </c>
      <c r="N17" s="356">
        <f>+L17+M17</f>
        <v>20900.88</v>
      </c>
      <c r="O17" s="120"/>
    </row>
    <row r="18" spans="1:15" ht="22.5" customHeight="1" x14ac:dyDescent="0.25">
      <c r="A18" s="327" t="s">
        <v>402</v>
      </c>
      <c r="B18" s="328" t="s">
        <v>1133</v>
      </c>
      <c r="C18" s="329">
        <v>42507</v>
      </c>
      <c r="D18" s="313">
        <v>449</v>
      </c>
      <c r="E18" s="314">
        <v>42501</v>
      </c>
      <c r="F18" s="337" t="s">
        <v>1104</v>
      </c>
      <c r="G18" s="305" t="s">
        <v>66</v>
      </c>
      <c r="H18" s="305" t="s">
        <v>1010</v>
      </c>
      <c r="I18" s="354" t="s">
        <v>959</v>
      </c>
      <c r="J18" s="355">
        <v>5</v>
      </c>
      <c r="K18" s="309">
        <v>767.24</v>
      </c>
      <c r="L18" s="356">
        <f t="shared" ref="L18:L48" si="0">+J18*K18</f>
        <v>3836.2</v>
      </c>
      <c r="M18" s="356">
        <f t="shared" ref="M18:M48" si="1">+L18*0.16</f>
        <v>613.79200000000003</v>
      </c>
      <c r="N18" s="356">
        <f t="shared" ref="N18:N48" si="2">+L18+M18</f>
        <v>4449.9920000000002</v>
      </c>
      <c r="O18" s="6"/>
    </row>
    <row r="19" spans="1:15" ht="20.399999999999999" customHeight="1" x14ac:dyDescent="0.25">
      <c r="A19" s="327" t="s">
        <v>406</v>
      </c>
      <c r="B19" s="328" t="s">
        <v>1134</v>
      </c>
      <c r="C19" s="329">
        <v>42507</v>
      </c>
      <c r="D19" s="313">
        <v>450</v>
      </c>
      <c r="E19" s="314">
        <v>42501</v>
      </c>
      <c r="F19" s="337" t="s">
        <v>1104</v>
      </c>
      <c r="G19" s="305" t="s">
        <v>66</v>
      </c>
      <c r="H19" s="305" t="s">
        <v>1011</v>
      </c>
      <c r="I19" s="354" t="s">
        <v>959</v>
      </c>
      <c r="J19" s="355">
        <v>1200</v>
      </c>
      <c r="K19" s="309">
        <v>4.28</v>
      </c>
      <c r="L19" s="356">
        <f t="shared" si="0"/>
        <v>5136</v>
      </c>
      <c r="M19" s="356">
        <f t="shared" si="1"/>
        <v>821.76</v>
      </c>
      <c r="N19" s="356">
        <f>+L19+M19-5.57</f>
        <v>5952.1900000000005</v>
      </c>
      <c r="O19" s="6"/>
    </row>
    <row r="20" spans="1:15" ht="20.399999999999999" customHeight="1" x14ac:dyDescent="0.25">
      <c r="A20" s="327" t="s">
        <v>1137</v>
      </c>
      <c r="B20" s="328" t="s">
        <v>1135</v>
      </c>
      <c r="C20" s="329">
        <v>42507</v>
      </c>
      <c r="D20" s="313">
        <v>613</v>
      </c>
      <c r="E20" s="314">
        <v>42500</v>
      </c>
      <c r="F20" s="337" t="s">
        <v>1136</v>
      </c>
      <c r="G20" s="305" t="s">
        <v>219</v>
      </c>
      <c r="H20" s="305" t="s">
        <v>1012</v>
      </c>
      <c r="I20" s="354" t="s">
        <v>958</v>
      </c>
      <c r="J20" s="355">
        <v>1</v>
      </c>
      <c r="K20" s="309">
        <v>110</v>
      </c>
      <c r="L20" s="356">
        <f t="shared" si="0"/>
        <v>110</v>
      </c>
      <c r="M20" s="356">
        <f t="shared" si="1"/>
        <v>17.600000000000001</v>
      </c>
      <c r="N20" s="356">
        <f t="shared" si="2"/>
        <v>127.6</v>
      </c>
      <c r="O20" s="6"/>
    </row>
    <row r="21" spans="1:15" ht="20.399999999999999" customHeight="1" x14ac:dyDescent="0.25">
      <c r="A21" s="327" t="s">
        <v>373</v>
      </c>
      <c r="B21" s="328" t="s">
        <v>1138</v>
      </c>
      <c r="C21" s="329">
        <v>42507</v>
      </c>
      <c r="D21" s="313">
        <v>614</v>
      </c>
      <c r="E21" s="314">
        <v>42500</v>
      </c>
      <c r="F21" s="337" t="s">
        <v>1104</v>
      </c>
      <c r="G21" s="305" t="s">
        <v>219</v>
      </c>
      <c r="H21" s="305" t="s">
        <v>957</v>
      </c>
      <c r="I21" s="354" t="s">
        <v>983</v>
      </c>
      <c r="J21" s="355">
        <v>3</v>
      </c>
      <c r="K21" s="309">
        <v>2672.41</v>
      </c>
      <c r="L21" s="356">
        <f t="shared" si="0"/>
        <v>8017.23</v>
      </c>
      <c r="M21" s="356">
        <f t="shared" si="1"/>
        <v>1282.7567999999999</v>
      </c>
      <c r="N21" s="356">
        <f t="shared" si="2"/>
        <v>9299.9867999999988</v>
      </c>
      <c r="O21" s="6"/>
    </row>
    <row r="22" spans="1:15" ht="20.399999999999999" customHeight="1" x14ac:dyDescent="0.25">
      <c r="A22" s="327" t="s">
        <v>1141</v>
      </c>
      <c r="B22" s="328" t="s">
        <v>1139</v>
      </c>
      <c r="C22" s="329">
        <v>42514</v>
      </c>
      <c r="D22" s="313" t="s">
        <v>1025</v>
      </c>
      <c r="E22" s="314">
        <v>42514</v>
      </c>
      <c r="F22" s="337" t="s">
        <v>1140</v>
      </c>
      <c r="G22" s="305" t="s">
        <v>1013</v>
      </c>
      <c r="H22" s="305" t="s">
        <v>956</v>
      </c>
      <c r="I22" s="354" t="s">
        <v>57</v>
      </c>
      <c r="J22" s="355">
        <v>1</v>
      </c>
      <c r="K22" s="309">
        <v>1400</v>
      </c>
      <c r="L22" s="356">
        <f t="shared" si="0"/>
        <v>1400</v>
      </c>
      <c r="M22" s="356">
        <f t="shared" si="1"/>
        <v>224</v>
      </c>
      <c r="N22" s="356">
        <f t="shared" si="2"/>
        <v>1624</v>
      </c>
      <c r="O22" s="6"/>
    </row>
    <row r="23" spans="1:15" ht="21" customHeight="1" x14ac:dyDescent="0.25">
      <c r="A23" s="327" t="s">
        <v>1141</v>
      </c>
      <c r="B23" s="328" t="s">
        <v>1139</v>
      </c>
      <c r="C23" s="329">
        <v>42514</v>
      </c>
      <c r="D23" s="313" t="s">
        <v>1026</v>
      </c>
      <c r="E23" s="314">
        <v>42514</v>
      </c>
      <c r="F23" s="337" t="s">
        <v>1140</v>
      </c>
      <c r="G23" s="305" t="s">
        <v>1013</v>
      </c>
      <c r="H23" s="305" t="s">
        <v>1014</v>
      </c>
      <c r="I23" s="354" t="s">
        <v>57</v>
      </c>
      <c r="J23" s="355">
        <v>1</v>
      </c>
      <c r="K23" s="309">
        <v>450</v>
      </c>
      <c r="L23" s="356">
        <f t="shared" si="0"/>
        <v>450</v>
      </c>
      <c r="M23" s="356">
        <f t="shared" si="1"/>
        <v>72</v>
      </c>
      <c r="N23" s="356">
        <f t="shared" si="2"/>
        <v>522</v>
      </c>
      <c r="O23" s="6"/>
    </row>
    <row r="24" spans="1:15" ht="14.25" customHeight="1" x14ac:dyDescent="0.25">
      <c r="A24" s="327" t="s">
        <v>1142</v>
      </c>
      <c r="B24" s="328" t="s">
        <v>1143</v>
      </c>
      <c r="C24" s="329">
        <v>42514</v>
      </c>
      <c r="D24" s="313" t="s">
        <v>1027</v>
      </c>
      <c r="E24" s="314">
        <v>42424</v>
      </c>
      <c r="F24" s="337" t="s">
        <v>1140</v>
      </c>
      <c r="G24" s="305" t="s">
        <v>1013</v>
      </c>
      <c r="H24" s="305" t="s">
        <v>956</v>
      </c>
      <c r="I24" s="354" t="s">
        <v>57</v>
      </c>
      <c r="J24" s="355">
        <v>2</v>
      </c>
      <c r="K24" s="309">
        <v>1400</v>
      </c>
      <c r="L24" s="356">
        <f t="shared" si="0"/>
        <v>2800</v>
      </c>
      <c r="M24" s="356">
        <f t="shared" si="1"/>
        <v>448</v>
      </c>
      <c r="N24" s="356">
        <f t="shared" si="2"/>
        <v>3248</v>
      </c>
      <c r="O24" s="6"/>
    </row>
    <row r="25" spans="1:15" ht="19.5" customHeight="1" x14ac:dyDescent="0.25">
      <c r="A25" s="327" t="s">
        <v>1142</v>
      </c>
      <c r="B25" s="328" t="s">
        <v>1143</v>
      </c>
      <c r="C25" s="329">
        <v>42514</v>
      </c>
      <c r="D25" s="313" t="s">
        <v>1027</v>
      </c>
      <c r="E25" s="314">
        <v>42424</v>
      </c>
      <c r="F25" s="337" t="s">
        <v>1140</v>
      </c>
      <c r="G25" s="305" t="s">
        <v>1013</v>
      </c>
      <c r="H25" s="305" t="s">
        <v>1015</v>
      </c>
      <c r="I25" s="354" t="s">
        <v>57</v>
      </c>
      <c r="J25" s="355">
        <v>8</v>
      </c>
      <c r="K25" s="309">
        <v>1100</v>
      </c>
      <c r="L25" s="356">
        <f t="shared" si="0"/>
        <v>8800</v>
      </c>
      <c r="M25" s="356">
        <f t="shared" si="1"/>
        <v>1408</v>
      </c>
      <c r="N25" s="356">
        <f t="shared" si="2"/>
        <v>10208</v>
      </c>
      <c r="O25" s="6"/>
    </row>
    <row r="26" spans="1:15" ht="19.5" customHeight="1" x14ac:dyDescent="0.25">
      <c r="A26" s="327" t="s">
        <v>1142</v>
      </c>
      <c r="B26" s="328" t="s">
        <v>1143</v>
      </c>
      <c r="C26" s="329">
        <v>42514</v>
      </c>
      <c r="D26" s="313" t="s">
        <v>1027</v>
      </c>
      <c r="E26" s="314">
        <v>42514</v>
      </c>
      <c r="F26" s="337" t="s">
        <v>1140</v>
      </c>
      <c r="G26" s="305" t="s">
        <v>1013</v>
      </c>
      <c r="H26" s="305" t="s">
        <v>1014</v>
      </c>
      <c r="I26" s="354" t="s">
        <v>57</v>
      </c>
      <c r="J26" s="355">
        <v>10</v>
      </c>
      <c r="K26" s="309">
        <v>450</v>
      </c>
      <c r="L26" s="356">
        <f t="shared" si="0"/>
        <v>4500</v>
      </c>
      <c r="M26" s="356">
        <f t="shared" si="1"/>
        <v>720</v>
      </c>
      <c r="N26" s="356">
        <f t="shared" si="2"/>
        <v>5220</v>
      </c>
      <c r="O26" s="6"/>
    </row>
    <row r="27" spans="1:15" ht="43.5" customHeight="1" x14ac:dyDescent="0.25">
      <c r="A27" s="327" t="s">
        <v>391</v>
      </c>
      <c r="B27" s="328" t="s">
        <v>1144</v>
      </c>
      <c r="C27" s="329">
        <v>42522</v>
      </c>
      <c r="D27" s="313">
        <v>145</v>
      </c>
      <c r="E27" s="314">
        <v>42502</v>
      </c>
      <c r="F27" s="337" t="s">
        <v>1145</v>
      </c>
      <c r="G27" s="305" t="s">
        <v>1016</v>
      </c>
      <c r="H27" s="305" t="s">
        <v>1017</v>
      </c>
      <c r="I27" s="354" t="s">
        <v>359</v>
      </c>
      <c r="J27" s="355">
        <v>16</v>
      </c>
      <c r="K27" s="309">
        <v>2500</v>
      </c>
      <c r="L27" s="356">
        <f t="shared" si="0"/>
        <v>40000</v>
      </c>
      <c r="M27" s="356">
        <f t="shared" si="1"/>
        <v>6400</v>
      </c>
      <c r="N27" s="356">
        <f t="shared" si="2"/>
        <v>46400</v>
      </c>
      <c r="O27" s="6"/>
    </row>
    <row r="28" spans="1:15" ht="20.399999999999999" x14ac:dyDescent="0.25">
      <c r="A28" s="327" t="s">
        <v>408</v>
      </c>
      <c r="B28" s="328" t="s">
        <v>1121</v>
      </c>
      <c r="C28" s="329">
        <v>42507</v>
      </c>
      <c r="D28" s="313"/>
      <c r="E28" s="314">
        <v>42506</v>
      </c>
      <c r="F28" s="337" t="s">
        <v>1122</v>
      </c>
      <c r="G28" s="305" t="s">
        <v>1018</v>
      </c>
      <c r="H28" s="305" t="s">
        <v>1019</v>
      </c>
      <c r="I28" s="354"/>
      <c r="J28" s="355"/>
      <c r="K28" s="309"/>
      <c r="L28" s="356">
        <f t="shared" si="0"/>
        <v>0</v>
      </c>
      <c r="M28" s="356">
        <f t="shared" si="1"/>
        <v>0</v>
      </c>
      <c r="N28" s="356">
        <v>23400</v>
      </c>
      <c r="O28" s="6"/>
    </row>
    <row r="29" spans="1:15" ht="20.399999999999999" x14ac:dyDescent="0.25">
      <c r="A29" s="327" t="s">
        <v>1124</v>
      </c>
      <c r="B29" s="328" t="s">
        <v>1123</v>
      </c>
      <c r="C29" s="329">
        <v>42514</v>
      </c>
      <c r="D29" s="313"/>
      <c r="E29" s="314">
        <v>42513</v>
      </c>
      <c r="F29" s="337" t="s">
        <v>1122</v>
      </c>
      <c r="G29" s="305" t="s">
        <v>1018</v>
      </c>
      <c r="H29" s="305" t="s">
        <v>1020</v>
      </c>
      <c r="I29" s="354"/>
      <c r="J29" s="355"/>
      <c r="K29" s="309"/>
      <c r="L29" s="356">
        <f t="shared" si="0"/>
        <v>0</v>
      </c>
      <c r="M29" s="356">
        <f t="shared" si="1"/>
        <v>0</v>
      </c>
      <c r="N29" s="356">
        <v>22200</v>
      </c>
      <c r="O29" s="6"/>
    </row>
    <row r="30" spans="1:15" ht="20.399999999999999" x14ac:dyDescent="0.25">
      <c r="A30" s="327" t="s">
        <v>1126</v>
      </c>
      <c r="B30" s="328" t="s">
        <v>1125</v>
      </c>
      <c r="C30" s="329">
        <v>42522</v>
      </c>
      <c r="D30" s="313"/>
      <c r="E30" s="314">
        <v>42520</v>
      </c>
      <c r="F30" s="337" t="s">
        <v>1122</v>
      </c>
      <c r="G30" s="305" t="s">
        <v>1018</v>
      </c>
      <c r="H30" s="305" t="s">
        <v>1021</v>
      </c>
      <c r="I30" s="354"/>
      <c r="J30" s="355"/>
      <c r="K30" s="309"/>
      <c r="L30" s="356">
        <f t="shared" si="0"/>
        <v>0</v>
      </c>
      <c r="M30" s="356">
        <f t="shared" si="1"/>
        <v>0</v>
      </c>
      <c r="N30" s="356">
        <v>23250</v>
      </c>
      <c r="O30" s="6"/>
    </row>
    <row r="31" spans="1:15" ht="20.399999999999999" x14ac:dyDescent="0.25">
      <c r="A31" s="327" t="s">
        <v>1128</v>
      </c>
      <c r="B31" s="328" t="s">
        <v>1127</v>
      </c>
      <c r="C31" s="329">
        <v>42528</v>
      </c>
      <c r="D31" s="313"/>
      <c r="E31" s="314">
        <v>42528</v>
      </c>
      <c r="F31" s="337" t="s">
        <v>1122</v>
      </c>
      <c r="G31" s="305" t="s">
        <v>1018</v>
      </c>
      <c r="H31" s="305" t="s">
        <v>1022</v>
      </c>
      <c r="I31" s="354"/>
      <c r="J31" s="355"/>
      <c r="K31" s="309"/>
      <c r="L31" s="356">
        <f t="shared" si="0"/>
        <v>0</v>
      </c>
      <c r="M31" s="356">
        <f t="shared" si="1"/>
        <v>0</v>
      </c>
      <c r="N31" s="356">
        <v>23550</v>
      </c>
      <c r="O31" s="6"/>
    </row>
    <row r="32" spans="1:15" ht="20.399999999999999" x14ac:dyDescent="0.25">
      <c r="A32" s="327" t="s">
        <v>1129</v>
      </c>
      <c r="B32" s="328" t="s">
        <v>1130</v>
      </c>
      <c r="C32" s="329">
        <v>42465</v>
      </c>
      <c r="D32" s="313"/>
      <c r="E32" s="314"/>
      <c r="F32" s="337" t="s">
        <v>1122</v>
      </c>
      <c r="G32" s="305" t="s">
        <v>1018</v>
      </c>
      <c r="H32" s="305" t="s">
        <v>1023</v>
      </c>
      <c r="I32" s="354"/>
      <c r="J32" s="355"/>
      <c r="K32" s="309"/>
      <c r="L32" s="356">
        <f t="shared" si="0"/>
        <v>0</v>
      </c>
      <c r="M32" s="356">
        <f t="shared" si="1"/>
        <v>0</v>
      </c>
      <c r="N32" s="356">
        <v>16350</v>
      </c>
      <c r="O32" s="6"/>
    </row>
    <row r="33" spans="1:14" s="6" customFormat="1" ht="20.399999999999999" x14ac:dyDescent="0.25">
      <c r="A33" s="327" t="s">
        <v>1132</v>
      </c>
      <c r="B33" s="328" t="s">
        <v>1131</v>
      </c>
      <c r="C33" s="329">
        <v>42465</v>
      </c>
      <c r="D33" s="313"/>
      <c r="E33" s="314"/>
      <c r="F33" s="337" t="s">
        <v>1122</v>
      </c>
      <c r="G33" s="305" t="s">
        <v>1018</v>
      </c>
      <c r="H33" s="305" t="s">
        <v>1024</v>
      </c>
      <c r="I33" s="354"/>
      <c r="J33" s="355"/>
      <c r="K33" s="309"/>
      <c r="L33" s="356">
        <f t="shared" si="0"/>
        <v>0</v>
      </c>
      <c r="M33" s="356">
        <f t="shared" si="1"/>
        <v>0</v>
      </c>
      <c r="N33" s="356">
        <v>16350</v>
      </c>
    </row>
    <row r="34" spans="1:14" s="6" customFormat="1" ht="20.399999999999999" x14ac:dyDescent="0.25">
      <c r="A34" s="357" t="s">
        <v>1188</v>
      </c>
      <c r="B34" s="358" t="s">
        <v>1189</v>
      </c>
      <c r="C34" s="359">
        <v>42479</v>
      </c>
      <c r="D34" s="360"/>
      <c r="E34" s="361"/>
      <c r="F34" s="369" t="s">
        <v>1122</v>
      </c>
      <c r="G34" s="305" t="s">
        <v>1018</v>
      </c>
      <c r="H34" s="305" t="s">
        <v>1187</v>
      </c>
      <c r="I34" s="354"/>
      <c r="J34" s="355"/>
      <c r="K34" s="309"/>
      <c r="L34" s="356">
        <f t="shared" si="0"/>
        <v>0</v>
      </c>
      <c r="M34" s="356">
        <f t="shared" si="1"/>
        <v>0</v>
      </c>
      <c r="N34" s="356">
        <v>19200</v>
      </c>
    </row>
    <row r="35" spans="1:14" s="6" customFormat="1" ht="20.399999999999999" x14ac:dyDescent="0.25">
      <c r="A35" s="357" t="s">
        <v>1190</v>
      </c>
      <c r="B35" s="358" t="s">
        <v>1191</v>
      </c>
      <c r="C35" s="359">
        <v>42486</v>
      </c>
      <c r="D35" s="360"/>
      <c r="E35" s="361"/>
      <c r="F35" s="369" t="s">
        <v>1122</v>
      </c>
      <c r="G35" s="305" t="s">
        <v>1018</v>
      </c>
      <c r="H35" s="305" t="s">
        <v>1196</v>
      </c>
      <c r="I35" s="354"/>
      <c r="J35" s="355"/>
      <c r="K35" s="309"/>
      <c r="L35" s="356">
        <f t="shared" si="0"/>
        <v>0</v>
      </c>
      <c r="M35" s="356">
        <f t="shared" si="1"/>
        <v>0</v>
      </c>
      <c r="N35" s="356">
        <v>18450</v>
      </c>
    </row>
    <row r="36" spans="1:14" s="6" customFormat="1" ht="20.399999999999999" x14ac:dyDescent="0.25">
      <c r="A36" s="357" t="s">
        <v>1192</v>
      </c>
      <c r="B36" s="358" t="s">
        <v>1193</v>
      </c>
      <c r="C36" s="359">
        <v>42494</v>
      </c>
      <c r="D36" s="360"/>
      <c r="E36" s="361"/>
      <c r="F36" s="369" t="s">
        <v>1122</v>
      </c>
      <c r="G36" s="305" t="s">
        <v>1018</v>
      </c>
      <c r="H36" s="305" t="s">
        <v>1197</v>
      </c>
      <c r="I36" s="354"/>
      <c r="J36" s="355"/>
      <c r="K36" s="309"/>
      <c r="L36" s="356">
        <f t="shared" si="0"/>
        <v>0</v>
      </c>
      <c r="M36" s="356">
        <f t="shared" si="1"/>
        <v>0</v>
      </c>
      <c r="N36" s="356">
        <v>22200</v>
      </c>
    </row>
    <row r="37" spans="1:14" s="6" customFormat="1" ht="20.399999999999999" x14ac:dyDescent="0.25">
      <c r="A37" s="357" t="s">
        <v>1195</v>
      </c>
      <c r="B37" s="358" t="s">
        <v>1194</v>
      </c>
      <c r="C37" s="359">
        <v>42501</v>
      </c>
      <c r="D37" s="360"/>
      <c r="E37" s="361"/>
      <c r="F37" s="369" t="s">
        <v>1122</v>
      </c>
      <c r="G37" s="305" t="s">
        <v>1018</v>
      </c>
      <c r="H37" s="305" t="s">
        <v>1198</v>
      </c>
      <c r="I37" s="354"/>
      <c r="J37" s="355"/>
      <c r="K37" s="309"/>
      <c r="L37" s="356">
        <f t="shared" si="0"/>
        <v>0</v>
      </c>
      <c r="M37" s="356">
        <f t="shared" si="1"/>
        <v>0</v>
      </c>
      <c r="N37" s="356">
        <v>19950</v>
      </c>
    </row>
    <row r="38" spans="1:14" s="6" customFormat="1" ht="20.399999999999999" x14ac:dyDescent="0.25">
      <c r="A38" s="357" t="s">
        <v>1201</v>
      </c>
      <c r="B38" s="358" t="s">
        <v>1200</v>
      </c>
      <c r="C38" s="359">
        <v>42535</v>
      </c>
      <c r="D38" s="360"/>
      <c r="E38" s="361"/>
      <c r="F38" s="369" t="s">
        <v>1122</v>
      </c>
      <c r="G38" s="305" t="s">
        <v>1018</v>
      </c>
      <c r="H38" s="305" t="s">
        <v>1199</v>
      </c>
      <c r="I38" s="354"/>
      <c r="J38" s="355"/>
      <c r="K38" s="309"/>
      <c r="L38" s="356">
        <f t="shared" si="0"/>
        <v>0</v>
      </c>
      <c r="M38" s="356">
        <f t="shared" si="1"/>
        <v>0</v>
      </c>
      <c r="N38" s="356">
        <v>24000</v>
      </c>
    </row>
    <row r="39" spans="1:14" s="6" customFormat="1" ht="12" x14ac:dyDescent="0.25">
      <c r="A39" s="354"/>
      <c r="B39" s="354"/>
      <c r="C39" s="354"/>
      <c r="D39" s="360"/>
      <c r="E39" s="361"/>
      <c r="F39" s="361"/>
      <c r="G39" s="305"/>
      <c r="H39" s="305"/>
      <c r="I39" s="354"/>
      <c r="J39" s="355"/>
      <c r="K39" s="309"/>
      <c r="L39" s="356">
        <f t="shared" si="0"/>
        <v>0</v>
      </c>
      <c r="M39" s="356">
        <f t="shared" si="1"/>
        <v>0</v>
      </c>
      <c r="N39" s="356">
        <f t="shared" si="2"/>
        <v>0</v>
      </c>
    </row>
    <row r="40" spans="1:14" s="6" customFormat="1" ht="12" x14ac:dyDescent="0.25">
      <c r="A40" s="354"/>
      <c r="B40" s="354"/>
      <c r="C40" s="354"/>
      <c r="D40" s="360"/>
      <c r="E40" s="361"/>
      <c r="F40" s="361"/>
      <c r="G40" s="305"/>
      <c r="H40" s="305"/>
      <c r="I40" s="354"/>
      <c r="J40" s="355"/>
      <c r="K40" s="309"/>
      <c r="L40" s="356">
        <f t="shared" si="0"/>
        <v>0</v>
      </c>
      <c r="M40" s="356">
        <f t="shared" si="1"/>
        <v>0</v>
      </c>
      <c r="N40" s="356">
        <f t="shared" si="2"/>
        <v>0</v>
      </c>
    </row>
    <row r="41" spans="1:14" s="6" customFormat="1" ht="12" x14ac:dyDescent="0.25">
      <c r="A41" s="354"/>
      <c r="B41" s="354"/>
      <c r="C41" s="354"/>
      <c r="D41" s="360"/>
      <c r="E41" s="361"/>
      <c r="F41" s="361"/>
      <c r="G41" s="305"/>
      <c r="H41" s="305"/>
      <c r="I41" s="354"/>
      <c r="J41" s="355"/>
      <c r="K41" s="309"/>
      <c r="L41" s="356">
        <f t="shared" si="0"/>
        <v>0</v>
      </c>
      <c r="M41" s="356">
        <f t="shared" si="1"/>
        <v>0</v>
      </c>
      <c r="N41" s="356">
        <f t="shared" si="2"/>
        <v>0</v>
      </c>
    </row>
    <row r="42" spans="1:14" s="6" customFormat="1" ht="12" x14ac:dyDescent="0.25">
      <c r="A42" s="354"/>
      <c r="B42" s="354"/>
      <c r="C42" s="354"/>
      <c r="D42" s="360"/>
      <c r="E42" s="361"/>
      <c r="F42" s="361"/>
      <c r="G42" s="305"/>
      <c r="H42" s="305"/>
      <c r="I42" s="354"/>
      <c r="J42" s="355"/>
      <c r="K42" s="309"/>
      <c r="L42" s="356">
        <f t="shared" si="0"/>
        <v>0</v>
      </c>
      <c r="M42" s="356">
        <f t="shared" si="1"/>
        <v>0</v>
      </c>
      <c r="N42" s="356">
        <f t="shared" si="2"/>
        <v>0</v>
      </c>
    </row>
    <row r="43" spans="1:14" s="6" customFormat="1" ht="12" x14ac:dyDescent="0.25">
      <c r="A43" s="362"/>
      <c r="B43" s="362"/>
      <c r="C43" s="362"/>
      <c r="D43" s="363"/>
      <c r="E43" s="364"/>
      <c r="F43" s="364"/>
      <c r="G43" s="365"/>
      <c r="H43" s="365"/>
      <c r="I43" s="362"/>
      <c r="J43" s="366"/>
      <c r="K43" s="356"/>
      <c r="L43" s="356">
        <f t="shared" si="0"/>
        <v>0</v>
      </c>
      <c r="M43" s="356">
        <f t="shared" si="1"/>
        <v>0</v>
      </c>
      <c r="N43" s="356">
        <f t="shared" si="2"/>
        <v>0</v>
      </c>
    </row>
    <row r="44" spans="1:14" s="6" customFormat="1" ht="12" x14ac:dyDescent="0.25">
      <c r="A44" s="362"/>
      <c r="B44" s="362"/>
      <c r="C44" s="362"/>
      <c r="D44" s="363"/>
      <c r="E44" s="364"/>
      <c r="F44" s="364"/>
      <c r="G44" s="365"/>
      <c r="H44" s="365"/>
      <c r="I44" s="362"/>
      <c r="J44" s="366"/>
      <c r="K44" s="356"/>
      <c r="L44" s="356">
        <f t="shared" si="0"/>
        <v>0</v>
      </c>
      <c r="M44" s="356">
        <f t="shared" si="1"/>
        <v>0</v>
      </c>
      <c r="N44" s="356">
        <f t="shared" si="2"/>
        <v>0</v>
      </c>
    </row>
    <row r="45" spans="1:14" s="6" customFormat="1" ht="12" x14ac:dyDescent="0.25">
      <c r="A45" s="362"/>
      <c r="B45" s="362"/>
      <c r="C45" s="362"/>
      <c r="D45" s="363"/>
      <c r="E45" s="364"/>
      <c r="F45" s="364"/>
      <c r="G45" s="365"/>
      <c r="H45" s="365"/>
      <c r="I45" s="362"/>
      <c r="J45" s="366"/>
      <c r="K45" s="356"/>
      <c r="L45" s="356">
        <f t="shared" si="0"/>
        <v>0</v>
      </c>
      <c r="M45" s="356">
        <f t="shared" si="1"/>
        <v>0</v>
      </c>
      <c r="N45" s="356">
        <f t="shared" si="2"/>
        <v>0</v>
      </c>
    </row>
    <row r="46" spans="1:14" s="6" customFormat="1" ht="12" x14ac:dyDescent="0.25">
      <c r="A46" s="362"/>
      <c r="B46" s="362"/>
      <c r="C46" s="362"/>
      <c r="D46" s="363"/>
      <c r="E46" s="364"/>
      <c r="F46" s="364"/>
      <c r="G46" s="365"/>
      <c r="H46" s="365"/>
      <c r="I46" s="362"/>
      <c r="J46" s="366"/>
      <c r="K46" s="356"/>
      <c r="L46" s="356">
        <f t="shared" si="0"/>
        <v>0</v>
      </c>
      <c r="M46" s="356">
        <f t="shared" si="1"/>
        <v>0</v>
      </c>
      <c r="N46" s="356">
        <f t="shared" si="2"/>
        <v>0</v>
      </c>
    </row>
    <row r="47" spans="1:14" s="5" customFormat="1" ht="14.4" customHeight="1" x14ac:dyDescent="0.3">
      <c r="A47" s="315"/>
      <c r="B47" s="315"/>
      <c r="C47" s="318"/>
      <c r="D47" s="319"/>
      <c r="E47" s="320"/>
      <c r="F47" s="320"/>
      <c r="G47" s="331"/>
      <c r="H47" s="367"/>
      <c r="I47" s="315"/>
      <c r="J47" s="316"/>
      <c r="K47" s="317"/>
      <c r="L47" s="356">
        <f t="shared" si="0"/>
        <v>0</v>
      </c>
      <c r="M47" s="356">
        <f t="shared" si="1"/>
        <v>0</v>
      </c>
      <c r="N47" s="356">
        <f t="shared" si="2"/>
        <v>0</v>
      </c>
    </row>
    <row r="48" spans="1:14" s="5" customFormat="1" ht="14.4" customHeight="1" x14ac:dyDescent="0.3">
      <c r="A48" s="315"/>
      <c r="B48" s="315"/>
      <c r="C48" s="318"/>
      <c r="D48" s="319"/>
      <c r="E48" s="320"/>
      <c r="F48" s="320"/>
      <c r="G48" s="331"/>
      <c r="H48" s="367"/>
      <c r="I48" s="315"/>
      <c r="J48" s="316"/>
      <c r="K48" s="317"/>
      <c r="L48" s="356">
        <f t="shared" si="0"/>
        <v>0</v>
      </c>
      <c r="M48" s="356">
        <f t="shared" si="1"/>
        <v>0</v>
      </c>
      <c r="N48" s="356">
        <f t="shared" si="2"/>
        <v>0</v>
      </c>
    </row>
    <row r="49" spans="1:14" s="5" customFormat="1" ht="14.4" customHeight="1" x14ac:dyDescent="0.3">
      <c r="A49" s="332"/>
      <c r="B49" s="332"/>
      <c r="C49" s="332"/>
      <c r="D49" s="332"/>
      <c r="E49" s="332"/>
      <c r="F49" s="332"/>
      <c r="G49" s="332"/>
      <c r="H49" s="368"/>
      <c r="I49" s="332"/>
      <c r="J49" s="332"/>
      <c r="K49" s="332"/>
      <c r="L49" s="332"/>
      <c r="M49" s="332"/>
      <c r="N49" s="321">
        <f>SUM(N17:N48)</f>
        <v>336852.64879999997</v>
      </c>
    </row>
    <row r="50" spans="1:14" s="5" customFormat="1" ht="14.4" customHeight="1" x14ac:dyDescent="0.3">
      <c r="A50" s="333" t="s">
        <v>1008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4"/>
    </row>
    <row r="51" spans="1:14" s="5" customFormat="1" ht="14.4" customHeight="1" x14ac:dyDescent="0.3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0"/>
    </row>
    <row r="52" spans="1:14" s="5" customFormat="1" ht="14.4" customHeight="1" x14ac:dyDescent="0.3">
      <c r="A52" s="21"/>
      <c r="B52" s="22"/>
      <c r="C52" s="22"/>
      <c r="D52" s="22"/>
      <c r="E52" s="22"/>
      <c r="F52" s="22"/>
      <c r="G52" s="30"/>
      <c r="H52" s="22"/>
      <c r="I52" s="22"/>
      <c r="J52" s="22"/>
      <c r="K52" s="22"/>
      <c r="L52" s="22"/>
      <c r="M52" s="22"/>
      <c r="N52" s="23"/>
    </row>
    <row r="53" spans="1:14" s="5" customFormat="1" ht="14.4" customHeight="1" x14ac:dyDescent="0.3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s="5" customFormat="1" ht="14.4" customHeight="1" x14ac:dyDescent="0.3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1:14" s="5" customFormat="1" ht="14.4" customHeight="1" x14ac:dyDescent="0.3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90"/>
    </row>
    <row r="56" spans="1:14" s="5" customFormat="1" ht="14.4" customHeight="1" x14ac:dyDescent="0.3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7" spans="1:14" s="5" customFormat="1" ht="14.4" customHeight="1" x14ac:dyDescent="0.3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s="5" customFormat="1" ht="14.4" customHeight="1" x14ac:dyDescent="0.3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59" spans="1:14" s="5" customFormat="1" ht="14.4" customHeight="1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</row>
    <row r="60" spans="1:14" s="5" customFormat="1" ht="14.4" customHeight="1" x14ac:dyDescent="0.3">
      <c r="A60" s="24" t="s">
        <v>28</v>
      </c>
      <c r="B60" s="24"/>
      <c r="C60" s="25"/>
      <c r="D60" s="24"/>
      <c r="E60" s="1" t="s">
        <v>29</v>
      </c>
      <c r="F60" s="22"/>
      <c r="G60" s="26"/>
      <c r="H60" s="589" t="s">
        <v>30</v>
      </c>
      <c r="I60" s="589"/>
      <c r="J60" s="1"/>
      <c r="K60" s="1" t="s">
        <v>31</v>
      </c>
      <c r="L60" s="1"/>
      <c r="M60" s="1"/>
      <c r="N60" s="1"/>
    </row>
    <row r="61" spans="1:14" s="5" customFormat="1" ht="14.4" customHeight="1" x14ac:dyDescent="0.3">
      <c r="A61" s="590" t="s">
        <v>24</v>
      </c>
      <c r="B61" s="590"/>
      <c r="C61" s="27"/>
      <c r="D61" s="1"/>
      <c r="E61" s="590" t="s">
        <v>25</v>
      </c>
      <c r="F61" s="590"/>
      <c r="G61" s="26"/>
      <c r="H61" s="591" t="s">
        <v>32</v>
      </c>
      <c r="I61" s="591"/>
      <c r="J61" s="1"/>
      <c r="K61" s="1" t="s">
        <v>26</v>
      </c>
      <c r="L61" s="1"/>
      <c r="M61" s="1"/>
      <c r="N61" s="1"/>
    </row>
    <row r="62" spans="1:14" s="5" customFormat="1" ht="14.4" customHeight="1" x14ac:dyDescent="0.3">
      <c r="A62" s="1"/>
      <c r="B62" s="1"/>
      <c r="C62" s="27"/>
      <c r="D62" s="1"/>
      <c r="E62" s="1"/>
      <c r="F62" s="1"/>
      <c r="G62" s="26"/>
      <c r="H62" s="26"/>
      <c r="I62" s="1"/>
      <c r="J62" s="1"/>
      <c r="K62" s="1"/>
      <c r="L62" s="1"/>
      <c r="M62" s="1"/>
      <c r="N62" s="1"/>
    </row>
    <row r="63" spans="1:14" s="5" customFormat="1" ht="14.4" customHeight="1" x14ac:dyDescent="0.3">
      <c r="A63" s="28"/>
      <c r="B63" s="22"/>
      <c r="C63" s="29"/>
      <c r="D63" s="2" t="s">
        <v>27</v>
      </c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mergeCells count="7">
    <mergeCell ref="A10:C11"/>
    <mergeCell ref="H10:I10"/>
    <mergeCell ref="H11:I11"/>
    <mergeCell ref="H60:I60"/>
    <mergeCell ref="A61:B61"/>
    <mergeCell ref="E61:F61"/>
    <mergeCell ref="H61:I61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1"/>
  <sheetViews>
    <sheetView topLeftCell="A43" workbookViewId="0">
      <selection activeCell="H21" sqref="H21"/>
    </sheetView>
  </sheetViews>
  <sheetFormatPr baseColWidth="10" defaultRowHeight="14.4" x14ac:dyDescent="0.3"/>
  <cols>
    <col min="2" max="2" width="12.109375" customWidth="1"/>
    <col min="5" max="5" width="15" customWidth="1"/>
    <col min="6" max="6" width="11.44140625" style="270"/>
    <col min="7" max="7" width="23.88671875" customWidth="1"/>
    <col min="8" max="8" width="20.5546875" bestFit="1" customWidth="1"/>
    <col min="9" max="10" width="11.4414062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26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26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26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26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26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26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269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37</v>
      </c>
      <c r="E8" s="8" t="s">
        <v>3</v>
      </c>
      <c r="F8" s="269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6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6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6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5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2" t="s">
        <v>58</v>
      </c>
      <c r="B13" s="52"/>
      <c r="C13" s="52"/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59</v>
      </c>
      <c r="B14" s="52"/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12" x14ac:dyDescent="0.25">
      <c r="A17" s="399" t="s">
        <v>784</v>
      </c>
      <c r="B17" s="536" t="s">
        <v>785</v>
      </c>
      <c r="C17" s="400">
        <v>42403</v>
      </c>
      <c r="D17" s="399" t="s">
        <v>92</v>
      </c>
      <c r="E17" s="535">
        <v>42395</v>
      </c>
      <c r="F17" s="417" t="s">
        <v>91</v>
      </c>
      <c r="G17" s="518" t="s">
        <v>60</v>
      </c>
      <c r="H17" s="518" t="s">
        <v>61</v>
      </c>
      <c r="I17" s="399" t="s">
        <v>57</v>
      </c>
      <c r="J17" s="399">
        <v>50</v>
      </c>
      <c r="K17" s="520">
        <v>1100</v>
      </c>
      <c r="L17" s="520">
        <f t="shared" ref="L17:L54" si="0">K17*J17</f>
        <v>55000</v>
      </c>
      <c r="M17" s="520">
        <f t="shared" ref="M17:M54" si="1">L17*0.16</f>
        <v>8800</v>
      </c>
      <c r="N17" s="520">
        <f t="shared" ref="N17:N54" si="2">SUM(L17:M17)</f>
        <v>63800</v>
      </c>
    </row>
    <row r="18" spans="1:14" s="66" customFormat="1" ht="12" x14ac:dyDescent="0.25">
      <c r="A18" s="399" t="s">
        <v>784</v>
      </c>
      <c r="B18" s="536" t="s">
        <v>785</v>
      </c>
      <c r="C18" s="400">
        <v>42403</v>
      </c>
      <c r="D18" s="399" t="s">
        <v>92</v>
      </c>
      <c r="E18" s="535">
        <v>42395</v>
      </c>
      <c r="F18" s="417" t="s">
        <v>91</v>
      </c>
      <c r="G18" s="518" t="s">
        <v>60</v>
      </c>
      <c r="H18" s="518" t="s">
        <v>56</v>
      </c>
      <c r="I18" s="399" t="s">
        <v>57</v>
      </c>
      <c r="J18" s="399">
        <v>5</v>
      </c>
      <c r="K18" s="520">
        <v>1400</v>
      </c>
      <c r="L18" s="520">
        <f t="shared" si="0"/>
        <v>7000</v>
      </c>
      <c r="M18" s="520">
        <f t="shared" si="1"/>
        <v>1120</v>
      </c>
      <c r="N18" s="520">
        <f t="shared" si="2"/>
        <v>8120</v>
      </c>
    </row>
    <row r="19" spans="1:14" s="66" customFormat="1" ht="12" x14ac:dyDescent="0.25">
      <c r="A19" s="399" t="s">
        <v>786</v>
      </c>
      <c r="B19" s="536" t="s">
        <v>787</v>
      </c>
      <c r="C19" s="400">
        <v>42405</v>
      </c>
      <c r="D19" s="399">
        <v>402</v>
      </c>
      <c r="E19" s="535">
        <v>42394</v>
      </c>
      <c r="F19" s="417" t="s">
        <v>91</v>
      </c>
      <c r="G19" s="518" t="s">
        <v>66</v>
      </c>
      <c r="H19" s="485" t="s">
        <v>981</v>
      </c>
      <c r="I19" s="399" t="s">
        <v>62</v>
      </c>
      <c r="J19" s="481">
        <v>4</v>
      </c>
      <c r="K19" s="482">
        <v>3200</v>
      </c>
      <c r="L19" s="520">
        <f t="shared" si="0"/>
        <v>12800</v>
      </c>
      <c r="M19" s="520">
        <f t="shared" si="1"/>
        <v>2048</v>
      </c>
      <c r="N19" s="520">
        <f t="shared" si="2"/>
        <v>14848</v>
      </c>
    </row>
    <row r="20" spans="1:14" s="66" customFormat="1" ht="12" x14ac:dyDescent="0.25">
      <c r="A20" s="399" t="s">
        <v>788</v>
      </c>
      <c r="B20" s="536" t="s">
        <v>789</v>
      </c>
      <c r="C20" s="400">
        <v>42408</v>
      </c>
      <c r="D20" s="399">
        <v>276</v>
      </c>
      <c r="E20" s="535">
        <v>42396</v>
      </c>
      <c r="F20" s="518" t="s">
        <v>95</v>
      </c>
      <c r="G20" s="518" t="s">
        <v>65</v>
      </c>
      <c r="H20" s="518" t="s">
        <v>56</v>
      </c>
      <c r="I20" s="399" t="s">
        <v>57</v>
      </c>
      <c r="J20" s="399">
        <v>1</v>
      </c>
      <c r="K20" s="520">
        <v>1400</v>
      </c>
      <c r="L20" s="520">
        <f t="shared" si="0"/>
        <v>1400</v>
      </c>
      <c r="M20" s="520">
        <f t="shared" si="1"/>
        <v>224</v>
      </c>
      <c r="N20" s="520">
        <f t="shared" si="2"/>
        <v>1624</v>
      </c>
    </row>
    <row r="21" spans="1:14" s="66" customFormat="1" ht="12" x14ac:dyDescent="0.25">
      <c r="A21" s="399" t="s">
        <v>796</v>
      </c>
      <c r="B21" s="536" t="s">
        <v>797</v>
      </c>
      <c r="C21" s="400">
        <v>42410</v>
      </c>
      <c r="D21" s="399">
        <v>1533</v>
      </c>
      <c r="E21" s="535">
        <v>42403</v>
      </c>
      <c r="F21" s="518" t="s">
        <v>93</v>
      </c>
      <c r="G21" s="518" t="s">
        <v>106</v>
      </c>
      <c r="H21" s="518" t="s">
        <v>94</v>
      </c>
      <c r="I21" s="399" t="s">
        <v>107</v>
      </c>
      <c r="J21" s="399">
        <v>3</v>
      </c>
      <c r="K21" s="520">
        <v>2241.38</v>
      </c>
      <c r="L21" s="520">
        <f t="shared" si="0"/>
        <v>6724.14</v>
      </c>
      <c r="M21" s="520">
        <f t="shared" si="1"/>
        <v>1075.8624</v>
      </c>
      <c r="N21" s="520">
        <f t="shared" si="2"/>
        <v>7800.0024000000003</v>
      </c>
    </row>
    <row r="22" spans="1:14" s="66" customFormat="1" ht="12" x14ac:dyDescent="0.25">
      <c r="A22" s="399" t="s">
        <v>798</v>
      </c>
      <c r="B22" s="536" t="s">
        <v>799</v>
      </c>
      <c r="C22" s="400">
        <v>42423</v>
      </c>
      <c r="D22" s="399">
        <v>416</v>
      </c>
      <c r="E22" s="535">
        <v>42416</v>
      </c>
      <c r="F22" s="518" t="s">
        <v>93</v>
      </c>
      <c r="G22" s="349" t="s">
        <v>66</v>
      </c>
      <c r="H22" s="518" t="s">
        <v>140</v>
      </c>
      <c r="I22" s="399" t="s">
        <v>53</v>
      </c>
      <c r="J22" s="399">
        <v>180</v>
      </c>
      <c r="K22" s="520">
        <v>57.76</v>
      </c>
      <c r="L22" s="520">
        <f t="shared" si="0"/>
        <v>10396.799999999999</v>
      </c>
      <c r="M22" s="520">
        <f t="shared" si="1"/>
        <v>1663.4879999999998</v>
      </c>
      <c r="N22" s="520">
        <f t="shared" si="2"/>
        <v>12060.287999999999</v>
      </c>
    </row>
    <row r="23" spans="1:14" s="66" customFormat="1" ht="12" x14ac:dyDescent="0.25">
      <c r="A23" s="399" t="s">
        <v>800</v>
      </c>
      <c r="B23" s="536" t="s">
        <v>801</v>
      </c>
      <c r="C23" s="400">
        <v>42437</v>
      </c>
      <c r="D23" s="399" t="s">
        <v>241</v>
      </c>
      <c r="E23" s="535">
        <v>42417</v>
      </c>
      <c r="F23" s="518" t="s">
        <v>93</v>
      </c>
      <c r="G23" s="349" t="s">
        <v>108</v>
      </c>
      <c r="H23" s="349" t="s">
        <v>94</v>
      </c>
      <c r="I23" s="518" t="s">
        <v>107</v>
      </c>
      <c r="J23" s="399">
        <v>2</v>
      </c>
      <c r="K23" s="520">
        <v>2500</v>
      </c>
      <c r="L23" s="520">
        <f t="shared" si="0"/>
        <v>5000</v>
      </c>
      <c r="M23" s="520">
        <f t="shared" si="1"/>
        <v>800</v>
      </c>
      <c r="N23" s="520">
        <f t="shared" si="2"/>
        <v>5800</v>
      </c>
    </row>
    <row r="24" spans="1:14" s="66" customFormat="1" ht="12" x14ac:dyDescent="0.25">
      <c r="A24" s="399" t="s">
        <v>792</v>
      </c>
      <c r="B24" s="536" t="s">
        <v>793</v>
      </c>
      <c r="C24" s="400">
        <v>42437</v>
      </c>
      <c r="D24" s="399" t="s">
        <v>248</v>
      </c>
      <c r="E24" s="535">
        <v>42427</v>
      </c>
      <c r="F24" s="518" t="s">
        <v>89</v>
      </c>
      <c r="G24" s="349" t="s">
        <v>60</v>
      </c>
      <c r="H24" s="518" t="s">
        <v>61</v>
      </c>
      <c r="I24" s="399" t="s">
        <v>57</v>
      </c>
      <c r="J24" s="399">
        <v>3</v>
      </c>
      <c r="K24" s="520">
        <v>1100</v>
      </c>
      <c r="L24" s="520">
        <f t="shared" si="0"/>
        <v>3300</v>
      </c>
      <c r="M24" s="520">
        <f t="shared" si="1"/>
        <v>528</v>
      </c>
      <c r="N24" s="520">
        <f t="shared" si="2"/>
        <v>3828</v>
      </c>
    </row>
    <row r="25" spans="1:14" s="66" customFormat="1" ht="12" x14ac:dyDescent="0.25">
      <c r="A25" s="399" t="s">
        <v>792</v>
      </c>
      <c r="B25" s="536" t="s">
        <v>793</v>
      </c>
      <c r="C25" s="400">
        <v>42437</v>
      </c>
      <c r="D25" s="399" t="s">
        <v>249</v>
      </c>
      <c r="E25" s="535">
        <v>42427</v>
      </c>
      <c r="F25" s="536" t="s">
        <v>89</v>
      </c>
      <c r="G25" s="518" t="s">
        <v>60</v>
      </c>
      <c r="H25" s="518" t="s">
        <v>56</v>
      </c>
      <c r="I25" s="399" t="s">
        <v>57</v>
      </c>
      <c r="J25" s="399">
        <v>1</v>
      </c>
      <c r="K25" s="520">
        <v>1400</v>
      </c>
      <c r="L25" s="520">
        <f t="shared" si="0"/>
        <v>1400</v>
      </c>
      <c r="M25" s="520">
        <f t="shared" si="1"/>
        <v>224</v>
      </c>
      <c r="N25" s="520">
        <f t="shared" si="2"/>
        <v>1624</v>
      </c>
    </row>
    <row r="26" spans="1:14" s="66" customFormat="1" ht="12" x14ac:dyDescent="0.25">
      <c r="A26" s="399" t="s">
        <v>792</v>
      </c>
      <c r="B26" s="536" t="s">
        <v>793</v>
      </c>
      <c r="C26" s="400">
        <v>42437</v>
      </c>
      <c r="D26" s="399" t="s">
        <v>253</v>
      </c>
      <c r="E26" s="535">
        <v>42427</v>
      </c>
      <c r="F26" s="518" t="s">
        <v>89</v>
      </c>
      <c r="G26" s="518" t="s">
        <v>60</v>
      </c>
      <c r="H26" s="518" t="s">
        <v>56</v>
      </c>
      <c r="I26" s="399" t="s">
        <v>57</v>
      </c>
      <c r="J26" s="399">
        <v>1</v>
      </c>
      <c r="K26" s="520">
        <v>1400</v>
      </c>
      <c r="L26" s="520">
        <f t="shared" si="0"/>
        <v>1400</v>
      </c>
      <c r="M26" s="520">
        <f t="shared" si="1"/>
        <v>224</v>
      </c>
      <c r="N26" s="520">
        <f t="shared" si="2"/>
        <v>1624</v>
      </c>
    </row>
    <row r="27" spans="1:14" s="66" customFormat="1" ht="12" x14ac:dyDescent="0.25">
      <c r="A27" s="399" t="s">
        <v>792</v>
      </c>
      <c r="B27" s="536" t="s">
        <v>793</v>
      </c>
      <c r="C27" s="400">
        <v>42437</v>
      </c>
      <c r="D27" s="399" t="s">
        <v>253</v>
      </c>
      <c r="E27" s="535">
        <v>42427</v>
      </c>
      <c r="F27" s="518" t="s">
        <v>89</v>
      </c>
      <c r="G27" s="518" t="s">
        <v>60</v>
      </c>
      <c r="H27" s="518" t="s">
        <v>61</v>
      </c>
      <c r="I27" s="399" t="s">
        <v>57</v>
      </c>
      <c r="J27" s="399">
        <v>3</v>
      </c>
      <c r="K27" s="520">
        <v>1100</v>
      </c>
      <c r="L27" s="520">
        <f t="shared" si="0"/>
        <v>3300</v>
      </c>
      <c r="M27" s="520">
        <f t="shared" si="1"/>
        <v>528</v>
      </c>
      <c r="N27" s="520">
        <f t="shared" si="2"/>
        <v>3828</v>
      </c>
    </row>
    <row r="28" spans="1:14" s="66" customFormat="1" ht="21.75" customHeight="1" x14ac:dyDescent="0.25">
      <c r="A28" s="399" t="s">
        <v>794</v>
      </c>
      <c r="B28" s="536" t="s">
        <v>795</v>
      </c>
      <c r="C28" s="400">
        <v>42443</v>
      </c>
      <c r="D28" s="399" t="s">
        <v>267</v>
      </c>
      <c r="E28" s="535">
        <v>42434</v>
      </c>
      <c r="F28" s="518" t="s">
        <v>89</v>
      </c>
      <c r="G28" s="518" t="s">
        <v>60</v>
      </c>
      <c r="H28" s="518" t="s">
        <v>61</v>
      </c>
      <c r="I28" s="399" t="s">
        <v>57</v>
      </c>
      <c r="J28" s="399">
        <v>3</v>
      </c>
      <c r="K28" s="520">
        <v>1100</v>
      </c>
      <c r="L28" s="520">
        <f t="shared" si="0"/>
        <v>3300</v>
      </c>
      <c r="M28" s="520">
        <f t="shared" si="1"/>
        <v>528</v>
      </c>
      <c r="N28" s="520">
        <f t="shared" si="2"/>
        <v>3828</v>
      </c>
    </row>
    <row r="29" spans="1:14" s="66" customFormat="1" ht="21.75" customHeight="1" x14ac:dyDescent="0.25">
      <c r="A29" s="399" t="s">
        <v>794</v>
      </c>
      <c r="B29" s="536" t="s">
        <v>795</v>
      </c>
      <c r="C29" s="400">
        <v>42443</v>
      </c>
      <c r="D29" s="399" t="s">
        <v>267</v>
      </c>
      <c r="E29" s="535">
        <v>42434</v>
      </c>
      <c r="F29" s="518" t="s">
        <v>89</v>
      </c>
      <c r="G29" s="518" t="s">
        <v>60</v>
      </c>
      <c r="H29" s="518" t="s">
        <v>56</v>
      </c>
      <c r="I29" s="399" t="s">
        <v>57</v>
      </c>
      <c r="J29" s="399">
        <v>2</v>
      </c>
      <c r="K29" s="520">
        <v>1400</v>
      </c>
      <c r="L29" s="520">
        <f t="shared" si="0"/>
        <v>2800</v>
      </c>
      <c r="M29" s="520">
        <f t="shared" si="1"/>
        <v>448</v>
      </c>
      <c r="N29" s="520">
        <f t="shared" si="2"/>
        <v>3248</v>
      </c>
    </row>
    <row r="30" spans="1:14" s="66" customFormat="1" ht="21.75" customHeight="1" x14ac:dyDescent="0.25">
      <c r="A30" s="399" t="s">
        <v>802</v>
      </c>
      <c r="B30" s="536" t="s">
        <v>803</v>
      </c>
      <c r="C30" s="400">
        <v>42443</v>
      </c>
      <c r="D30" s="399">
        <v>423</v>
      </c>
      <c r="E30" s="535">
        <v>42436</v>
      </c>
      <c r="F30" s="518" t="s">
        <v>93</v>
      </c>
      <c r="G30" s="518" t="s">
        <v>66</v>
      </c>
      <c r="H30" s="518" t="s">
        <v>67</v>
      </c>
      <c r="I30" s="399" t="s">
        <v>53</v>
      </c>
      <c r="J30" s="399">
        <v>300</v>
      </c>
      <c r="K30" s="520">
        <v>3.2</v>
      </c>
      <c r="L30" s="520">
        <f t="shared" si="0"/>
        <v>960</v>
      </c>
      <c r="M30" s="520">
        <f t="shared" si="1"/>
        <v>153.6</v>
      </c>
      <c r="N30" s="520">
        <f t="shared" si="2"/>
        <v>1113.5999999999999</v>
      </c>
    </row>
    <row r="31" spans="1:14" s="66" customFormat="1" ht="21.75" customHeight="1" x14ac:dyDescent="0.25">
      <c r="A31" s="399" t="s">
        <v>804</v>
      </c>
      <c r="B31" s="536" t="s">
        <v>805</v>
      </c>
      <c r="C31" s="400">
        <v>42451</v>
      </c>
      <c r="D31" s="399" t="s">
        <v>293</v>
      </c>
      <c r="E31" s="535">
        <v>42446</v>
      </c>
      <c r="F31" s="518" t="s">
        <v>93</v>
      </c>
      <c r="G31" s="518" t="s">
        <v>108</v>
      </c>
      <c r="H31" s="518" t="s">
        <v>94</v>
      </c>
      <c r="I31" s="399" t="s">
        <v>107</v>
      </c>
      <c r="J31" s="399">
        <v>1</v>
      </c>
      <c r="K31" s="520">
        <v>2500</v>
      </c>
      <c r="L31" s="520">
        <f t="shared" si="0"/>
        <v>2500</v>
      </c>
      <c r="M31" s="520">
        <f t="shared" si="1"/>
        <v>400</v>
      </c>
      <c r="N31" s="520">
        <f t="shared" si="2"/>
        <v>2900</v>
      </c>
    </row>
    <row r="32" spans="1:14" s="66" customFormat="1" ht="21.75" customHeight="1" x14ac:dyDescent="0.25">
      <c r="A32" s="399" t="s">
        <v>806</v>
      </c>
      <c r="B32" s="536" t="s">
        <v>807</v>
      </c>
      <c r="C32" s="400">
        <v>42451</v>
      </c>
      <c r="D32" s="399" t="s">
        <v>294</v>
      </c>
      <c r="E32" s="535">
        <v>42446</v>
      </c>
      <c r="F32" s="518" t="s">
        <v>93</v>
      </c>
      <c r="G32" s="518" t="s">
        <v>108</v>
      </c>
      <c r="H32" s="518" t="s">
        <v>67</v>
      </c>
      <c r="I32" s="399" t="s">
        <v>62</v>
      </c>
      <c r="J32" s="399">
        <v>1</v>
      </c>
      <c r="K32" s="520">
        <v>3620</v>
      </c>
      <c r="L32" s="520">
        <f t="shared" si="0"/>
        <v>3620</v>
      </c>
      <c r="M32" s="520">
        <f t="shared" si="1"/>
        <v>579.20000000000005</v>
      </c>
      <c r="N32" s="520">
        <f t="shared" si="2"/>
        <v>4199.2</v>
      </c>
    </row>
    <row r="33" spans="1:14" s="66" customFormat="1" ht="21.75" customHeight="1" x14ac:dyDescent="0.25">
      <c r="A33" s="399" t="s">
        <v>808</v>
      </c>
      <c r="B33" s="536" t="s">
        <v>809</v>
      </c>
      <c r="C33" s="400">
        <v>42451</v>
      </c>
      <c r="D33" s="399" t="s">
        <v>295</v>
      </c>
      <c r="E33" s="535">
        <v>42436</v>
      </c>
      <c r="F33" s="518" t="s">
        <v>93</v>
      </c>
      <c r="G33" s="518" t="s">
        <v>296</v>
      </c>
      <c r="H33" s="518" t="s">
        <v>94</v>
      </c>
      <c r="I33" s="399" t="s">
        <v>107</v>
      </c>
      <c r="J33" s="399">
        <v>2</v>
      </c>
      <c r="K33" s="520">
        <v>2500</v>
      </c>
      <c r="L33" s="520">
        <f t="shared" si="0"/>
        <v>5000</v>
      </c>
      <c r="M33" s="520">
        <f t="shared" si="1"/>
        <v>800</v>
      </c>
      <c r="N33" s="520">
        <f t="shared" si="2"/>
        <v>5800</v>
      </c>
    </row>
    <row r="34" spans="1:14" s="66" customFormat="1" ht="21.75" customHeight="1" x14ac:dyDescent="0.25">
      <c r="A34" s="399" t="s">
        <v>812</v>
      </c>
      <c r="B34" s="536" t="s">
        <v>813</v>
      </c>
      <c r="C34" s="400">
        <v>42451</v>
      </c>
      <c r="D34" s="399">
        <v>24</v>
      </c>
      <c r="E34" s="535">
        <v>42438</v>
      </c>
      <c r="F34" s="518" t="s">
        <v>105</v>
      </c>
      <c r="G34" s="518" t="s">
        <v>309</v>
      </c>
      <c r="H34" s="518" t="s">
        <v>310</v>
      </c>
      <c r="I34" s="399" t="s">
        <v>311</v>
      </c>
      <c r="J34" s="399">
        <v>1</v>
      </c>
      <c r="K34" s="520">
        <v>1500</v>
      </c>
      <c r="L34" s="520">
        <f t="shared" si="0"/>
        <v>1500</v>
      </c>
      <c r="M34" s="520">
        <f t="shared" si="1"/>
        <v>240</v>
      </c>
      <c r="N34" s="520">
        <f t="shared" si="2"/>
        <v>1740</v>
      </c>
    </row>
    <row r="35" spans="1:14" s="66" customFormat="1" ht="21.75" customHeight="1" x14ac:dyDescent="0.25">
      <c r="A35" s="399" t="s">
        <v>790</v>
      </c>
      <c r="B35" s="536" t="s">
        <v>791</v>
      </c>
      <c r="C35" s="400">
        <v>42460</v>
      </c>
      <c r="D35" s="399" t="s">
        <v>329</v>
      </c>
      <c r="E35" s="535">
        <v>42451</v>
      </c>
      <c r="F35" s="518" t="s">
        <v>89</v>
      </c>
      <c r="G35" s="518" t="s">
        <v>60</v>
      </c>
      <c r="H35" s="518" t="s">
        <v>61</v>
      </c>
      <c r="I35" s="399" t="s">
        <v>57</v>
      </c>
      <c r="J35" s="399">
        <v>5</v>
      </c>
      <c r="K35" s="520">
        <v>1100</v>
      </c>
      <c r="L35" s="520">
        <f t="shared" si="0"/>
        <v>5500</v>
      </c>
      <c r="M35" s="520">
        <f t="shared" si="1"/>
        <v>880</v>
      </c>
      <c r="N35" s="520">
        <f t="shared" si="2"/>
        <v>6380</v>
      </c>
    </row>
    <row r="36" spans="1:14" s="66" customFormat="1" ht="21.75" customHeight="1" x14ac:dyDescent="0.25">
      <c r="A36" s="399" t="s">
        <v>790</v>
      </c>
      <c r="B36" s="536" t="s">
        <v>791</v>
      </c>
      <c r="C36" s="400">
        <v>42460</v>
      </c>
      <c r="D36" s="399" t="s">
        <v>329</v>
      </c>
      <c r="E36" s="535">
        <v>42451</v>
      </c>
      <c r="F36" s="518" t="s">
        <v>89</v>
      </c>
      <c r="G36" s="518" t="s">
        <v>60</v>
      </c>
      <c r="H36" s="518" t="s">
        <v>56</v>
      </c>
      <c r="I36" s="399" t="s">
        <v>57</v>
      </c>
      <c r="J36" s="399">
        <v>2</v>
      </c>
      <c r="K36" s="520">
        <v>1400</v>
      </c>
      <c r="L36" s="520">
        <f t="shared" si="0"/>
        <v>2800</v>
      </c>
      <c r="M36" s="520">
        <f t="shared" si="1"/>
        <v>448</v>
      </c>
      <c r="N36" s="520">
        <f t="shared" si="2"/>
        <v>3248</v>
      </c>
    </row>
    <row r="37" spans="1:14" s="66" customFormat="1" ht="21.75" customHeight="1" x14ac:dyDescent="0.25">
      <c r="A37" s="399" t="s">
        <v>810</v>
      </c>
      <c r="B37" s="536" t="s">
        <v>811</v>
      </c>
      <c r="C37" s="400">
        <v>42460</v>
      </c>
      <c r="D37" s="399">
        <v>435</v>
      </c>
      <c r="E37" s="535">
        <v>42459</v>
      </c>
      <c r="F37" s="518" t="s">
        <v>93</v>
      </c>
      <c r="G37" s="518" t="s">
        <v>66</v>
      </c>
      <c r="H37" s="518" t="s">
        <v>140</v>
      </c>
      <c r="I37" s="399" t="s">
        <v>53</v>
      </c>
      <c r="J37" s="399">
        <v>8</v>
      </c>
      <c r="K37" s="520">
        <v>81.900000000000006</v>
      </c>
      <c r="L37" s="520">
        <f t="shared" si="0"/>
        <v>655.20000000000005</v>
      </c>
      <c r="M37" s="520">
        <f t="shared" si="1"/>
        <v>104.83200000000001</v>
      </c>
      <c r="N37" s="520">
        <f t="shared" si="2"/>
        <v>760.03200000000004</v>
      </c>
    </row>
    <row r="38" spans="1:14" s="66" customFormat="1" ht="21.75" customHeight="1" x14ac:dyDescent="0.25">
      <c r="A38" s="399" t="s">
        <v>810</v>
      </c>
      <c r="B38" s="536" t="s">
        <v>811</v>
      </c>
      <c r="C38" s="400">
        <v>42460</v>
      </c>
      <c r="D38" s="399">
        <v>435</v>
      </c>
      <c r="E38" s="535">
        <v>42459</v>
      </c>
      <c r="F38" s="518" t="s">
        <v>93</v>
      </c>
      <c r="G38" s="518" t="s">
        <v>66</v>
      </c>
      <c r="H38" s="518" t="s">
        <v>144</v>
      </c>
      <c r="I38" s="399" t="s">
        <v>53</v>
      </c>
      <c r="J38" s="399">
        <v>4</v>
      </c>
      <c r="K38" s="520">
        <v>767.24</v>
      </c>
      <c r="L38" s="520">
        <f t="shared" si="0"/>
        <v>3068.96</v>
      </c>
      <c r="M38" s="520">
        <f t="shared" si="1"/>
        <v>491.03360000000004</v>
      </c>
      <c r="N38" s="520">
        <f t="shared" si="2"/>
        <v>3559.9936000000002</v>
      </c>
    </row>
    <row r="39" spans="1:14" s="66" customFormat="1" ht="32.25" customHeight="1" x14ac:dyDescent="0.25">
      <c r="A39" s="399" t="s">
        <v>814</v>
      </c>
      <c r="B39" s="536" t="s">
        <v>815</v>
      </c>
      <c r="C39" s="400">
        <v>42460</v>
      </c>
      <c r="D39" s="399">
        <v>132</v>
      </c>
      <c r="E39" s="535">
        <v>42460</v>
      </c>
      <c r="F39" s="518" t="s">
        <v>362</v>
      </c>
      <c r="G39" s="518" t="s">
        <v>203</v>
      </c>
      <c r="H39" s="518" t="s">
        <v>209</v>
      </c>
      <c r="I39" s="399" t="s">
        <v>359</v>
      </c>
      <c r="J39" s="399">
        <v>80</v>
      </c>
      <c r="K39" s="520">
        <v>2500</v>
      </c>
      <c r="L39" s="520">
        <f t="shared" si="0"/>
        <v>200000</v>
      </c>
      <c r="M39" s="520">
        <f t="shared" si="1"/>
        <v>32000</v>
      </c>
      <c r="N39" s="520">
        <f t="shared" si="2"/>
        <v>232000</v>
      </c>
    </row>
    <row r="40" spans="1:14" s="66" customFormat="1" ht="32.25" customHeight="1" x14ac:dyDescent="0.25">
      <c r="A40" s="399" t="s">
        <v>814</v>
      </c>
      <c r="B40" s="536" t="s">
        <v>815</v>
      </c>
      <c r="C40" s="400">
        <v>42460</v>
      </c>
      <c r="D40" s="399">
        <v>133</v>
      </c>
      <c r="E40" s="535">
        <v>42460</v>
      </c>
      <c r="F40" s="518" t="s">
        <v>362</v>
      </c>
      <c r="G40" s="518" t="s">
        <v>203</v>
      </c>
      <c r="H40" s="518" t="s">
        <v>363</v>
      </c>
      <c r="I40" s="399" t="s">
        <v>359</v>
      </c>
      <c r="J40" s="399">
        <v>80</v>
      </c>
      <c r="K40" s="520">
        <v>166.66</v>
      </c>
      <c r="L40" s="520">
        <f t="shared" si="0"/>
        <v>13332.8</v>
      </c>
      <c r="M40" s="520">
        <f t="shared" si="1"/>
        <v>2133.248</v>
      </c>
      <c r="N40" s="520">
        <f t="shared" si="2"/>
        <v>15466.047999999999</v>
      </c>
    </row>
    <row r="41" spans="1:14" s="66" customFormat="1" ht="32.25" customHeight="1" x14ac:dyDescent="0.25">
      <c r="A41" s="399" t="s">
        <v>757</v>
      </c>
      <c r="B41" s="536" t="s">
        <v>758</v>
      </c>
      <c r="C41" s="400">
        <v>42376</v>
      </c>
      <c r="D41" s="399" t="s">
        <v>401</v>
      </c>
      <c r="E41" s="535">
        <v>42373</v>
      </c>
      <c r="F41" s="518" t="s">
        <v>397</v>
      </c>
      <c r="G41" s="518" t="s">
        <v>410</v>
      </c>
      <c r="H41" s="518" t="s">
        <v>411</v>
      </c>
      <c r="I41" s="518" t="s">
        <v>432</v>
      </c>
      <c r="J41" s="399"/>
      <c r="K41" s="520"/>
      <c r="L41" s="520">
        <f t="shared" si="0"/>
        <v>0</v>
      </c>
      <c r="M41" s="520">
        <f t="shared" si="1"/>
        <v>0</v>
      </c>
      <c r="N41" s="520">
        <v>14280</v>
      </c>
    </row>
    <row r="42" spans="1:14" s="66" customFormat="1" ht="32.25" customHeight="1" x14ac:dyDescent="0.25">
      <c r="A42" s="399" t="s">
        <v>759</v>
      </c>
      <c r="B42" s="536" t="s">
        <v>760</v>
      </c>
      <c r="C42" s="400">
        <v>42383</v>
      </c>
      <c r="D42" s="399" t="s">
        <v>401</v>
      </c>
      <c r="E42" s="535">
        <v>42380</v>
      </c>
      <c r="F42" s="518" t="s">
        <v>397</v>
      </c>
      <c r="G42" s="518" t="s">
        <v>410</v>
      </c>
      <c r="H42" s="518" t="s">
        <v>412</v>
      </c>
      <c r="I42" s="518" t="s">
        <v>432</v>
      </c>
      <c r="J42" s="399"/>
      <c r="K42" s="520"/>
      <c r="L42" s="520">
        <f t="shared" si="0"/>
        <v>0</v>
      </c>
      <c r="M42" s="520">
        <f t="shared" si="1"/>
        <v>0</v>
      </c>
      <c r="N42" s="520">
        <v>13200</v>
      </c>
    </row>
    <row r="43" spans="1:14" s="66" customFormat="1" ht="32.25" customHeight="1" x14ac:dyDescent="0.25">
      <c r="A43" s="399" t="s">
        <v>761</v>
      </c>
      <c r="B43" s="536" t="s">
        <v>762</v>
      </c>
      <c r="C43" s="400">
        <v>42390</v>
      </c>
      <c r="D43" s="399" t="s">
        <v>401</v>
      </c>
      <c r="E43" s="535">
        <v>42387</v>
      </c>
      <c r="F43" s="518" t="s">
        <v>397</v>
      </c>
      <c r="G43" s="518" t="s">
        <v>410</v>
      </c>
      <c r="H43" s="518" t="s">
        <v>413</v>
      </c>
      <c r="I43" s="518" t="s">
        <v>432</v>
      </c>
      <c r="J43" s="399"/>
      <c r="K43" s="520"/>
      <c r="L43" s="520">
        <f t="shared" si="0"/>
        <v>0</v>
      </c>
      <c r="M43" s="520">
        <f t="shared" si="1"/>
        <v>0</v>
      </c>
      <c r="N43" s="520">
        <v>12300</v>
      </c>
    </row>
    <row r="44" spans="1:14" s="66" customFormat="1" ht="32.25" customHeight="1" x14ac:dyDescent="0.25">
      <c r="A44" s="399" t="s">
        <v>763</v>
      </c>
      <c r="B44" s="536" t="s">
        <v>764</v>
      </c>
      <c r="C44" s="400">
        <v>42403</v>
      </c>
      <c r="D44" s="399" t="s">
        <v>401</v>
      </c>
      <c r="E44" s="535">
        <v>42401</v>
      </c>
      <c r="F44" s="518" t="s">
        <v>397</v>
      </c>
      <c r="G44" s="518" t="s">
        <v>410</v>
      </c>
      <c r="H44" s="518" t="s">
        <v>398</v>
      </c>
      <c r="I44" s="518" t="s">
        <v>432</v>
      </c>
      <c r="J44" s="399"/>
      <c r="K44" s="520"/>
      <c r="L44" s="520">
        <f t="shared" si="0"/>
        <v>0</v>
      </c>
      <c r="M44" s="520">
        <f t="shared" si="1"/>
        <v>0</v>
      </c>
      <c r="N44" s="520">
        <v>16800</v>
      </c>
    </row>
    <row r="45" spans="1:14" s="66" customFormat="1" ht="32.25" customHeight="1" x14ac:dyDescent="0.25">
      <c r="A45" s="399" t="s">
        <v>765</v>
      </c>
      <c r="B45" s="536" t="s">
        <v>766</v>
      </c>
      <c r="C45" s="400">
        <v>42410</v>
      </c>
      <c r="D45" s="399" t="s">
        <v>401</v>
      </c>
      <c r="E45" s="535">
        <v>42408</v>
      </c>
      <c r="F45" s="518" t="s">
        <v>397</v>
      </c>
      <c r="G45" s="518" t="s">
        <v>410</v>
      </c>
      <c r="H45" s="518" t="s">
        <v>415</v>
      </c>
      <c r="I45" s="518" t="s">
        <v>432</v>
      </c>
      <c r="J45" s="399"/>
      <c r="K45" s="520"/>
      <c r="L45" s="520">
        <f t="shared" si="0"/>
        <v>0</v>
      </c>
      <c r="M45" s="520">
        <f t="shared" si="1"/>
        <v>0</v>
      </c>
      <c r="N45" s="520">
        <v>17650</v>
      </c>
    </row>
    <row r="46" spans="1:14" s="66" customFormat="1" ht="32.25" customHeight="1" x14ac:dyDescent="0.25">
      <c r="A46" s="399" t="s">
        <v>767</v>
      </c>
      <c r="B46" s="536" t="s">
        <v>768</v>
      </c>
      <c r="C46" s="400">
        <v>42412</v>
      </c>
      <c r="D46" s="399" t="s">
        <v>401</v>
      </c>
      <c r="E46" s="535">
        <v>42415</v>
      </c>
      <c r="F46" s="518" t="s">
        <v>397</v>
      </c>
      <c r="G46" s="518" t="s">
        <v>410</v>
      </c>
      <c r="H46" s="518" t="s">
        <v>399</v>
      </c>
      <c r="I46" s="518" t="s">
        <v>432</v>
      </c>
      <c r="J46" s="399"/>
      <c r="K46" s="520"/>
      <c r="L46" s="520">
        <f t="shared" si="0"/>
        <v>0</v>
      </c>
      <c r="M46" s="520">
        <f t="shared" si="1"/>
        <v>0</v>
      </c>
      <c r="N46" s="520">
        <v>16150</v>
      </c>
    </row>
    <row r="47" spans="1:14" s="66" customFormat="1" ht="45" customHeight="1" x14ac:dyDescent="0.25">
      <c r="A47" s="399" t="s">
        <v>769</v>
      </c>
      <c r="B47" s="536" t="s">
        <v>770</v>
      </c>
      <c r="C47" s="400">
        <v>42423</v>
      </c>
      <c r="D47" s="399" t="s">
        <v>401</v>
      </c>
      <c r="E47" s="535">
        <v>42422</v>
      </c>
      <c r="F47" s="518" t="s">
        <v>397</v>
      </c>
      <c r="G47" s="518" t="s">
        <v>410</v>
      </c>
      <c r="H47" s="518" t="s">
        <v>400</v>
      </c>
      <c r="I47" s="518" t="s">
        <v>432</v>
      </c>
      <c r="J47" s="399"/>
      <c r="K47" s="520"/>
      <c r="L47" s="520">
        <f t="shared" si="0"/>
        <v>0</v>
      </c>
      <c r="M47" s="520">
        <f t="shared" si="1"/>
        <v>0</v>
      </c>
      <c r="N47" s="520">
        <v>16750</v>
      </c>
    </row>
    <row r="48" spans="1:14" s="66" customFormat="1" ht="20.399999999999999" x14ac:dyDescent="0.25">
      <c r="A48" s="399" t="s">
        <v>771</v>
      </c>
      <c r="B48" s="536" t="s">
        <v>772</v>
      </c>
      <c r="C48" s="400">
        <v>42430</v>
      </c>
      <c r="D48" s="399" t="s">
        <v>401</v>
      </c>
      <c r="E48" s="535">
        <v>42429</v>
      </c>
      <c r="F48" s="518" t="s">
        <v>397</v>
      </c>
      <c r="G48" s="518" t="s">
        <v>410</v>
      </c>
      <c r="H48" s="518" t="s">
        <v>781</v>
      </c>
      <c r="I48" s="518" t="s">
        <v>432</v>
      </c>
      <c r="J48" s="399"/>
      <c r="K48" s="520"/>
      <c r="L48" s="520">
        <f t="shared" si="0"/>
        <v>0</v>
      </c>
      <c r="M48" s="520">
        <f t="shared" si="1"/>
        <v>0</v>
      </c>
      <c r="N48" s="520">
        <v>16500</v>
      </c>
    </row>
    <row r="49" spans="1:14" s="66" customFormat="1" ht="20.399999999999999" x14ac:dyDescent="0.25">
      <c r="A49" s="399" t="s">
        <v>773</v>
      </c>
      <c r="B49" s="536" t="s">
        <v>774</v>
      </c>
      <c r="C49" s="400">
        <v>42437</v>
      </c>
      <c r="D49" s="399" t="s">
        <v>401</v>
      </c>
      <c r="E49" s="535">
        <v>42436</v>
      </c>
      <c r="F49" s="518" t="s">
        <v>397</v>
      </c>
      <c r="G49" s="518" t="s">
        <v>410</v>
      </c>
      <c r="H49" s="518" t="s">
        <v>782</v>
      </c>
      <c r="I49" s="518" t="s">
        <v>432</v>
      </c>
      <c r="J49" s="399"/>
      <c r="K49" s="520"/>
      <c r="L49" s="520">
        <f t="shared" si="0"/>
        <v>0</v>
      </c>
      <c r="M49" s="520">
        <f t="shared" si="1"/>
        <v>0</v>
      </c>
      <c r="N49" s="520">
        <v>16800</v>
      </c>
    </row>
    <row r="50" spans="1:14" s="66" customFormat="1" ht="20.399999999999999" x14ac:dyDescent="0.25">
      <c r="A50" s="399" t="s">
        <v>775</v>
      </c>
      <c r="B50" s="536" t="s">
        <v>776</v>
      </c>
      <c r="C50" s="400">
        <v>42443</v>
      </c>
      <c r="D50" s="399" t="s">
        <v>401</v>
      </c>
      <c r="E50" s="535">
        <v>42443</v>
      </c>
      <c r="F50" s="518" t="s">
        <v>397</v>
      </c>
      <c r="G50" s="518" t="s">
        <v>410</v>
      </c>
      <c r="H50" s="518" t="s">
        <v>416</v>
      </c>
      <c r="I50" s="518" t="s">
        <v>432</v>
      </c>
      <c r="J50" s="399"/>
      <c r="K50" s="520"/>
      <c r="L50" s="520">
        <f t="shared" si="0"/>
        <v>0</v>
      </c>
      <c r="M50" s="520">
        <f t="shared" si="1"/>
        <v>0</v>
      </c>
      <c r="N50" s="520">
        <v>14950</v>
      </c>
    </row>
    <row r="51" spans="1:14" s="66" customFormat="1" ht="20.399999999999999" x14ac:dyDescent="0.25">
      <c r="A51" s="399" t="s">
        <v>777</v>
      </c>
      <c r="B51" s="536" t="s">
        <v>778</v>
      </c>
      <c r="C51" s="400">
        <v>42443</v>
      </c>
      <c r="D51" s="399" t="s">
        <v>401</v>
      </c>
      <c r="E51" s="535">
        <v>42450</v>
      </c>
      <c r="F51" s="518" t="s">
        <v>397</v>
      </c>
      <c r="G51" s="518" t="s">
        <v>410</v>
      </c>
      <c r="H51" s="518" t="s">
        <v>417</v>
      </c>
      <c r="I51" s="518" t="s">
        <v>432</v>
      </c>
      <c r="J51" s="399"/>
      <c r="K51" s="520"/>
      <c r="L51" s="520">
        <f t="shared" si="0"/>
        <v>0</v>
      </c>
      <c r="M51" s="520">
        <f t="shared" si="1"/>
        <v>0</v>
      </c>
      <c r="N51" s="520">
        <v>14800</v>
      </c>
    </row>
    <row r="52" spans="1:14" s="66" customFormat="1" ht="20.399999999999999" x14ac:dyDescent="0.25">
      <c r="A52" s="399" t="s">
        <v>779</v>
      </c>
      <c r="B52" s="536" t="s">
        <v>780</v>
      </c>
      <c r="C52" s="400">
        <v>42459</v>
      </c>
      <c r="D52" s="399" t="s">
        <v>401</v>
      </c>
      <c r="E52" s="535">
        <v>42457</v>
      </c>
      <c r="F52" s="518" t="s">
        <v>397</v>
      </c>
      <c r="G52" s="518" t="s">
        <v>410</v>
      </c>
      <c r="H52" s="518" t="s">
        <v>783</v>
      </c>
      <c r="I52" s="518" t="s">
        <v>432</v>
      </c>
      <c r="J52" s="399"/>
      <c r="K52" s="520"/>
      <c r="L52" s="520">
        <f t="shared" si="0"/>
        <v>0</v>
      </c>
      <c r="M52" s="520">
        <f t="shared" si="1"/>
        <v>0</v>
      </c>
      <c r="N52" s="520">
        <v>42600</v>
      </c>
    </row>
    <row r="53" spans="1:14" s="66" customFormat="1" ht="12" x14ac:dyDescent="0.25">
      <c r="A53" s="399">
        <v>627</v>
      </c>
      <c r="B53" s="536" t="s">
        <v>984</v>
      </c>
      <c r="C53" s="400">
        <v>42459</v>
      </c>
      <c r="D53" s="399">
        <v>427</v>
      </c>
      <c r="E53" s="517">
        <v>42460</v>
      </c>
      <c r="F53" s="518" t="s">
        <v>93</v>
      </c>
      <c r="G53" s="349" t="s">
        <v>982</v>
      </c>
      <c r="H53" s="485" t="s">
        <v>957</v>
      </c>
      <c r="I53" s="399" t="s">
        <v>983</v>
      </c>
      <c r="J53" s="481">
        <v>3.5</v>
      </c>
      <c r="K53" s="482">
        <v>2672.42</v>
      </c>
      <c r="L53" s="520">
        <f t="shared" si="0"/>
        <v>9353.4700000000012</v>
      </c>
      <c r="M53" s="520">
        <f t="shared" si="1"/>
        <v>1496.5552000000002</v>
      </c>
      <c r="N53" s="520">
        <f t="shared" si="2"/>
        <v>10850.025200000002</v>
      </c>
    </row>
    <row r="54" spans="1:14" s="66" customFormat="1" ht="12" x14ac:dyDescent="0.25">
      <c r="A54" s="399">
        <v>627</v>
      </c>
      <c r="B54" s="536" t="s">
        <v>984</v>
      </c>
      <c r="C54" s="400">
        <v>42459</v>
      </c>
      <c r="D54" s="399">
        <v>428</v>
      </c>
      <c r="E54" s="517">
        <v>42460</v>
      </c>
      <c r="F54" s="518" t="s">
        <v>985</v>
      </c>
      <c r="G54" s="349" t="s">
        <v>982</v>
      </c>
      <c r="H54" s="485" t="s">
        <v>110</v>
      </c>
      <c r="I54" s="399" t="s">
        <v>983</v>
      </c>
      <c r="J54" s="481">
        <v>1</v>
      </c>
      <c r="K54" s="482">
        <v>1982.77</v>
      </c>
      <c r="L54" s="520">
        <f t="shared" si="0"/>
        <v>1982.77</v>
      </c>
      <c r="M54" s="520">
        <f t="shared" si="1"/>
        <v>317.2432</v>
      </c>
      <c r="N54" s="520">
        <f t="shared" si="2"/>
        <v>2300.0131999999999</v>
      </c>
    </row>
    <row r="55" spans="1:14" s="66" customFormat="1" ht="12" x14ac:dyDescent="0.25">
      <c r="A55" s="416"/>
      <c r="B55" s="416"/>
      <c r="C55" s="416"/>
      <c r="D55" s="416"/>
      <c r="E55" s="416"/>
      <c r="F55" s="518"/>
      <c r="G55" s="416"/>
      <c r="H55" s="416"/>
      <c r="I55" s="415"/>
      <c r="J55" s="415"/>
      <c r="K55" s="418"/>
      <c r="L55" s="418"/>
      <c r="M55" s="418"/>
      <c r="N55" s="418">
        <f>SUM(N17:N54)</f>
        <v>635129.20240000018</v>
      </c>
    </row>
    <row r="57" spans="1:14" x14ac:dyDescent="0.3">
      <c r="A57" t="s">
        <v>130</v>
      </c>
    </row>
    <row r="64" spans="1:14" x14ac:dyDescent="0.3">
      <c r="G64" s="74"/>
    </row>
    <row r="65" spans="1:14" s="81" customFormat="1" ht="10.199999999999999" x14ac:dyDescent="0.2">
      <c r="A65" s="75" t="s">
        <v>28</v>
      </c>
      <c r="B65" s="75"/>
      <c r="C65" s="76"/>
      <c r="D65" s="75"/>
      <c r="E65" s="77" t="s">
        <v>29</v>
      </c>
      <c r="F65" s="271"/>
      <c r="G65" s="79"/>
      <c r="H65" s="594" t="s">
        <v>63</v>
      </c>
      <c r="I65" s="594"/>
      <c r="J65" s="77"/>
      <c r="K65" s="77" t="s">
        <v>64</v>
      </c>
      <c r="L65" s="77"/>
      <c r="M65" s="77"/>
      <c r="N65" s="80"/>
    </row>
    <row r="66" spans="1:14" s="81" customFormat="1" ht="10.199999999999999" x14ac:dyDescent="0.2">
      <c r="A66" s="595" t="s">
        <v>24</v>
      </c>
      <c r="B66" s="595"/>
      <c r="C66" s="82"/>
      <c r="D66" s="77"/>
      <c r="E66" s="595" t="s">
        <v>25</v>
      </c>
      <c r="F66" s="595"/>
      <c r="G66" s="79"/>
      <c r="H66" s="596" t="s">
        <v>32</v>
      </c>
      <c r="I66" s="596"/>
      <c r="J66" s="77"/>
      <c r="K66" s="77" t="s">
        <v>26</v>
      </c>
      <c r="L66" s="77"/>
      <c r="M66" s="77"/>
      <c r="N66" s="80"/>
    </row>
    <row r="67" spans="1:14" s="84" customFormat="1" ht="13.8" x14ac:dyDescent="0.3">
      <c r="A67" s="77"/>
      <c r="B67" s="77"/>
      <c r="C67" s="82"/>
      <c r="D67" s="77"/>
      <c r="E67" s="77"/>
      <c r="F67" s="79"/>
      <c r="G67" s="79"/>
      <c r="H67" s="79"/>
      <c r="I67" s="77"/>
      <c r="J67" s="77"/>
      <c r="K67" s="77"/>
      <c r="L67" s="77"/>
      <c r="M67" s="77"/>
      <c r="N67" s="80"/>
    </row>
    <row r="68" spans="1:14" s="84" customFormat="1" ht="13.8" x14ac:dyDescent="0.3">
      <c r="A68" s="85"/>
      <c r="B68" s="86"/>
      <c r="C68" s="87"/>
      <c r="D68" s="88" t="s">
        <v>27</v>
      </c>
      <c r="E68" s="88"/>
      <c r="F68" s="272"/>
      <c r="G68" s="88"/>
      <c r="H68" s="88"/>
      <c r="I68" s="88"/>
      <c r="J68" s="88"/>
      <c r="K68" s="88"/>
      <c r="L68" s="88"/>
      <c r="M68" s="88"/>
      <c r="N68" s="90"/>
    </row>
    <row r="69" spans="1:14" x14ac:dyDescent="0.3">
      <c r="E69" s="74"/>
      <c r="G69" s="74"/>
    </row>
    <row r="70" spans="1:14" x14ac:dyDescent="0.3">
      <c r="G70" s="91"/>
    </row>
    <row r="71" spans="1:14" x14ac:dyDescent="0.3">
      <c r="G71" s="91"/>
    </row>
  </sheetData>
  <mergeCells count="5">
    <mergeCell ref="A10:C10"/>
    <mergeCell ref="H65:I65"/>
    <mergeCell ref="A66:B66"/>
    <mergeCell ref="E66:F66"/>
    <mergeCell ref="H66:I66"/>
  </mergeCells>
  <pageMargins left="0.70866141732283472" right="0.70866141732283472" top="0.74803149606299213" bottom="0.74803149606299213" header="0.31496062992125984" footer="0.31496062992125984"/>
  <pageSetup paperSize="5" scale="85" orientation="landscape" verticalDpi="0" r:id="rId1"/>
  <headerFooter>
    <oddFooter>Página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0"/>
  <sheetViews>
    <sheetView workbookViewId="0">
      <selection activeCell="E21" sqref="E21"/>
    </sheetView>
  </sheetViews>
  <sheetFormatPr baseColWidth="10" defaultRowHeight="14.4" x14ac:dyDescent="0.3"/>
  <cols>
    <col min="5" max="5" width="15" customWidth="1"/>
    <col min="6" max="6" width="11.5546875" style="72"/>
    <col min="7" max="7" width="19.33203125" bestFit="1" customWidth="1"/>
    <col min="8" max="8" width="20.5546875" bestFit="1" customWidth="1"/>
    <col min="9" max="9" width="8.33203125" style="73" bestFit="1" customWidth="1"/>
    <col min="10" max="10" width="8.109375" style="73" bestFit="1" customWidth="1"/>
    <col min="11" max="11" width="10.33203125" style="74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6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6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6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6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6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6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6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6" s="6" customFormat="1" ht="12" x14ac:dyDescent="0.25">
      <c r="A8" s="10" t="s">
        <v>1</v>
      </c>
      <c r="B8" s="8" t="s">
        <v>36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6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6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6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6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6" x14ac:dyDescent="0.3">
      <c r="A13" s="593" t="s">
        <v>135</v>
      </c>
      <c r="B13" s="593"/>
      <c r="C13" s="52" t="s">
        <v>301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6" x14ac:dyDescent="0.3">
      <c r="A14" s="52" t="s">
        <v>136</v>
      </c>
      <c r="B14" s="52" t="s">
        <v>302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6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6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31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135"/>
      <c r="P16" s="139"/>
    </row>
    <row r="17" spans="1:15" s="66" customFormat="1" ht="20.399999999999999" x14ac:dyDescent="0.25">
      <c r="A17" s="399" t="s">
        <v>833</v>
      </c>
      <c r="B17" s="536" t="s">
        <v>834</v>
      </c>
      <c r="C17" s="400">
        <v>42451</v>
      </c>
      <c r="D17" s="399" t="s">
        <v>303</v>
      </c>
      <c r="E17" s="400">
        <v>42446</v>
      </c>
      <c r="F17" s="519" t="s">
        <v>93</v>
      </c>
      <c r="G17" s="518" t="s">
        <v>296</v>
      </c>
      <c r="H17" s="518" t="s">
        <v>94</v>
      </c>
      <c r="I17" s="399" t="s">
        <v>107</v>
      </c>
      <c r="J17" s="399">
        <v>1</v>
      </c>
      <c r="K17" s="520">
        <v>2500</v>
      </c>
      <c r="L17" s="520">
        <f>+J17*K17</f>
        <v>2500</v>
      </c>
      <c r="M17" s="520">
        <f>+L17*0.16</f>
        <v>400</v>
      </c>
      <c r="N17" s="520">
        <f>+L17+M17</f>
        <v>2900</v>
      </c>
    </row>
    <row r="18" spans="1:15" s="66" customFormat="1" ht="20.399999999999999" x14ac:dyDescent="0.25">
      <c r="A18" s="399" t="s">
        <v>829</v>
      </c>
      <c r="B18" s="536" t="s">
        <v>830</v>
      </c>
      <c r="C18" s="400">
        <v>42451</v>
      </c>
      <c r="D18" s="399">
        <v>341</v>
      </c>
      <c r="E18" s="400">
        <v>42440</v>
      </c>
      <c r="F18" s="519" t="s">
        <v>89</v>
      </c>
      <c r="G18" s="518" t="s">
        <v>126</v>
      </c>
      <c r="H18" s="518" t="s">
        <v>127</v>
      </c>
      <c r="I18" s="399" t="s">
        <v>57</v>
      </c>
      <c r="J18" s="399">
        <v>1</v>
      </c>
      <c r="K18" s="520">
        <v>1350</v>
      </c>
      <c r="L18" s="520">
        <f t="shared" ref="L18:L33" si="0">+J18*K18</f>
        <v>1350</v>
      </c>
      <c r="M18" s="520">
        <f t="shared" ref="M18:M33" si="1">+L18*0.16</f>
        <v>216</v>
      </c>
      <c r="N18" s="520">
        <f t="shared" ref="N18:N33" si="2">+L18+M18</f>
        <v>1566</v>
      </c>
    </row>
    <row r="19" spans="1:15" s="66" customFormat="1" ht="20.399999999999999" x14ac:dyDescent="0.25">
      <c r="A19" s="399" t="s">
        <v>829</v>
      </c>
      <c r="B19" s="536" t="s">
        <v>830</v>
      </c>
      <c r="C19" s="400">
        <v>42451</v>
      </c>
      <c r="D19" s="399">
        <v>341</v>
      </c>
      <c r="E19" s="400">
        <v>42440</v>
      </c>
      <c r="F19" s="519" t="s">
        <v>89</v>
      </c>
      <c r="G19" s="518" t="s">
        <v>126</v>
      </c>
      <c r="H19" s="518" t="s">
        <v>56</v>
      </c>
      <c r="I19" s="399" t="s">
        <v>57</v>
      </c>
      <c r="J19" s="399">
        <v>1</v>
      </c>
      <c r="K19" s="520">
        <v>1400</v>
      </c>
      <c r="L19" s="520">
        <f t="shared" si="0"/>
        <v>1400</v>
      </c>
      <c r="M19" s="520">
        <f t="shared" si="1"/>
        <v>224</v>
      </c>
      <c r="N19" s="520">
        <f t="shared" si="2"/>
        <v>1624</v>
      </c>
      <c r="O19" s="538"/>
    </row>
    <row r="20" spans="1:15" s="66" customFormat="1" ht="20.399999999999999" x14ac:dyDescent="0.25">
      <c r="A20" s="399" t="s">
        <v>829</v>
      </c>
      <c r="B20" s="536" t="s">
        <v>830</v>
      </c>
      <c r="C20" s="400">
        <v>42451</v>
      </c>
      <c r="D20" s="399">
        <v>341</v>
      </c>
      <c r="E20" s="400">
        <v>42440</v>
      </c>
      <c r="F20" s="519" t="s">
        <v>89</v>
      </c>
      <c r="G20" s="518" t="s">
        <v>126</v>
      </c>
      <c r="H20" s="518" t="s">
        <v>197</v>
      </c>
      <c r="I20" s="399" t="s">
        <v>57</v>
      </c>
      <c r="J20" s="399">
        <v>2</v>
      </c>
      <c r="K20" s="520">
        <v>450</v>
      </c>
      <c r="L20" s="520">
        <f t="shared" si="0"/>
        <v>900</v>
      </c>
      <c r="M20" s="520">
        <f t="shared" si="1"/>
        <v>144</v>
      </c>
      <c r="N20" s="520">
        <f t="shared" si="2"/>
        <v>1044</v>
      </c>
      <c r="O20" s="538"/>
    </row>
    <row r="21" spans="1:15" s="66" customFormat="1" ht="20.399999999999999" x14ac:dyDescent="0.25">
      <c r="A21" s="399" t="s">
        <v>839</v>
      </c>
      <c r="B21" s="536" t="s">
        <v>840</v>
      </c>
      <c r="C21" s="400">
        <v>42451</v>
      </c>
      <c r="D21" s="399">
        <v>42</v>
      </c>
      <c r="E21" s="400">
        <v>42441</v>
      </c>
      <c r="F21" s="519" t="s">
        <v>105</v>
      </c>
      <c r="G21" s="518" t="s">
        <v>265</v>
      </c>
      <c r="H21" s="518" t="s">
        <v>986</v>
      </c>
      <c r="I21" s="518" t="s">
        <v>231</v>
      </c>
      <c r="J21" s="518">
        <v>10000</v>
      </c>
      <c r="K21" s="482">
        <v>26.75</v>
      </c>
      <c r="L21" s="520">
        <f t="shared" si="0"/>
        <v>267500</v>
      </c>
      <c r="M21" s="520">
        <f t="shared" si="1"/>
        <v>42800</v>
      </c>
      <c r="N21" s="520">
        <f t="shared" si="2"/>
        <v>310300</v>
      </c>
      <c r="O21" s="538"/>
    </row>
    <row r="22" spans="1:15" s="66" customFormat="1" ht="20.399999999999999" x14ac:dyDescent="0.25">
      <c r="A22" s="399" t="s">
        <v>839</v>
      </c>
      <c r="B22" s="536" t="s">
        <v>840</v>
      </c>
      <c r="C22" s="400">
        <v>42451</v>
      </c>
      <c r="D22" s="399">
        <v>42</v>
      </c>
      <c r="E22" s="400">
        <v>42441</v>
      </c>
      <c r="F22" s="519" t="s">
        <v>105</v>
      </c>
      <c r="G22" s="518" t="s">
        <v>265</v>
      </c>
      <c r="H22" s="518" t="s">
        <v>987</v>
      </c>
      <c r="I22" s="518" t="s">
        <v>959</v>
      </c>
      <c r="J22" s="518">
        <v>10</v>
      </c>
      <c r="K22" s="482">
        <v>129.30000000000001</v>
      </c>
      <c r="L22" s="520">
        <f t="shared" si="0"/>
        <v>1293</v>
      </c>
      <c r="M22" s="520">
        <f t="shared" si="1"/>
        <v>206.88</v>
      </c>
      <c r="N22" s="520">
        <f t="shared" si="2"/>
        <v>1499.88</v>
      </c>
      <c r="O22" s="538"/>
    </row>
    <row r="23" spans="1:15" s="66" customFormat="1" ht="30.6" x14ac:dyDescent="0.25">
      <c r="A23" s="399" t="s">
        <v>839</v>
      </c>
      <c r="B23" s="536" t="s">
        <v>840</v>
      </c>
      <c r="C23" s="400">
        <v>42451</v>
      </c>
      <c r="D23" s="399">
        <v>42</v>
      </c>
      <c r="E23" s="400">
        <v>42441</v>
      </c>
      <c r="F23" s="519" t="s">
        <v>105</v>
      </c>
      <c r="G23" s="518" t="s">
        <v>265</v>
      </c>
      <c r="H23" s="518" t="s">
        <v>988</v>
      </c>
      <c r="I23" s="518" t="s">
        <v>959</v>
      </c>
      <c r="J23" s="518">
        <v>10</v>
      </c>
      <c r="K23" s="482">
        <v>985.5</v>
      </c>
      <c r="L23" s="520">
        <f t="shared" si="0"/>
        <v>9855</v>
      </c>
      <c r="M23" s="520">
        <f t="shared" si="1"/>
        <v>1576.8</v>
      </c>
      <c r="N23" s="520">
        <f t="shared" si="2"/>
        <v>11431.8</v>
      </c>
    </row>
    <row r="24" spans="1:15" s="66" customFormat="1" ht="20.399999999999999" x14ac:dyDescent="0.25">
      <c r="A24" s="399" t="s">
        <v>831</v>
      </c>
      <c r="B24" s="536" t="s">
        <v>832</v>
      </c>
      <c r="C24" s="400">
        <v>42460</v>
      </c>
      <c r="D24" s="399">
        <v>596</v>
      </c>
      <c r="E24" s="400">
        <v>42459</v>
      </c>
      <c r="F24" s="519" t="s">
        <v>89</v>
      </c>
      <c r="G24" s="518" t="s">
        <v>104</v>
      </c>
      <c r="H24" s="518" t="s">
        <v>56</v>
      </c>
      <c r="I24" s="399" t="s">
        <v>57</v>
      </c>
      <c r="J24" s="399">
        <v>1</v>
      </c>
      <c r="K24" s="520">
        <v>1400</v>
      </c>
      <c r="L24" s="520">
        <f t="shared" si="0"/>
        <v>1400</v>
      </c>
      <c r="M24" s="520">
        <f t="shared" si="1"/>
        <v>224</v>
      </c>
      <c r="N24" s="520">
        <f t="shared" si="2"/>
        <v>1624</v>
      </c>
    </row>
    <row r="25" spans="1:15" s="66" customFormat="1" ht="20.399999999999999" x14ac:dyDescent="0.25">
      <c r="A25" s="399" t="s">
        <v>831</v>
      </c>
      <c r="B25" s="536" t="s">
        <v>832</v>
      </c>
      <c r="C25" s="400">
        <v>42460</v>
      </c>
      <c r="D25" s="399">
        <v>596</v>
      </c>
      <c r="E25" s="400">
        <v>42459</v>
      </c>
      <c r="F25" s="519" t="s">
        <v>89</v>
      </c>
      <c r="G25" s="518" t="s">
        <v>104</v>
      </c>
      <c r="H25" s="518" t="s">
        <v>197</v>
      </c>
      <c r="I25" s="399" t="s">
        <v>57</v>
      </c>
      <c r="J25" s="399">
        <v>1</v>
      </c>
      <c r="K25" s="520">
        <v>450</v>
      </c>
      <c r="L25" s="520">
        <f t="shared" si="0"/>
        <v>450</v>
      </c>
      <c r="M25" s="520">
        <f t="shared" si="1"/>
        <v>72</v>
      </c>
      <c r="N25" s="520">
        <f t="shared" si="2"/>
        <v>522</v>
      </c>
    </row>
    <row r="26" spans="1:15" s="66" customFormat="1" ht="20.399999999999999" x14ac:dyDescent="0.25">
      <c r="A26" s="399" t="s">
        <v>837</v>
      </c>
      <c r="B26" s="536" t="s">
        <v>838</v>
      </c>
      <c r="C26" s="400">
        <v>42460</v>
      </c>
      <c r="D26" s="399">
        <v>1591</v>
      </c>
      <c r="E26" s="400">
        <v>42459</v>
      </c>
      <c r="F26" s="519" t="s">
        <v>93</v>
      </c>
      <c r="G26" s="349" t="s">
        <v>106</v>
      </c>
      <c r="H26" s="518" t="s">
        <v>94</v>
      </c>
      <c r="I26" s="399" t="s">
        <v>107</v>
      </c>
      <c r="J26" s="399">
        <v>1</v>
      </c>
      <c r="K26" s="520">
        <v>1932.22</v>
      </c>
      <c r="L26" s="520">
        <f t="shared" si="0"/>
        <v>1932.22</v>
      </c>
      <c r="M26" s="520">
        <f t="shared" si="1"/>
        <v>309.15520000000004</v>
      </c>
      <c r="N26" s="520">
        <f t="shared" si="2"/>
        <v>2241.3751999999999</v>
      </c>
    </row>
    <row r="27" spans="1:15" s="66" customFormat="1" ht="20.399999999999999" x14ac:dyDescent="0.25">
      <c r="A27" s="399" t="s">
        <v>835</v>
      </c>
      <c r="B27" s="536" t="s">
        <v>836</v>
      </c>
      <c r="C27" s="400">
        <v>42460</v>
      </c>
      <c r="D27" s="399">
        <v>2184</v>
      </c>
      <c r="E27" s="400">
        <v>42459</v>
      </c>
      <c r="F27" s="519" t="s">
        <v>93</v>
      </c>
      <c r="G27" s="349" t="s">
        <v>122</v>
      </c>
      <c r="H27" s="518" t="s">
        <v>94</v>
      </c>
      <c r="I27" s="399" t="s">
        <v>43</v>
      </c>
      <c r="J27" s="399">
        <v>40</v>
      </c>
      <c r="K27" s="520">
        <v>120.689655</v>
      </c>
      <c r="L27" s="520">
        <f t="shared" si="0"/>
        <v>4827.5861999999997</v>
      </c>
      <c r="M27" s="520">
        <f t="shared" si="1"/>
        <v>772.41379199999994</v>
      </c>
      <c r="N27" s="520">
        <f t="shared" si="2"/>
        <v>5599.999992</v>
      </c>
    </row>
    <row r="28" spans="1:15" s="66" customFormat="1" ht="20.399999999999999" x14ac:dyDescent="0.25">
      <c r="A28" s="399" t="s">
        <v>816</v>
      </c>
      <c r="B28" s="536" t="s">
        <v>817</v>
      </c>
      <c r="C28" s="400">
        <v>42403</v>
      </c>
      <c r="D28" s="399" t="s">
        <v>401</v>
      </c>
      <c r="E28" s="400">
        <v>42401</v>
      </c>
      <c r="F28" s="519" t="s">
        <v>397</v>
      </c>
      <c r="G28" s="349" t="s">
        <v>826</v>
      </c>
      <c r="H28" s="518" t="s">
        <v>398</v>
      </c>
      <c r="I28" s="399" t="s">
        <v>432</v>
      </c>
      <c r="J28" s="399"/>
      <c r="K28" s="520"/>
      <c r="L28" s="520">
        <f t="shared" si="0"/>
        <v>0</v>
      </c>
      <c r="M28" s="520">
        <f t="shared" si="1"/>
        <v>0</v>
      </c>
      <c r="N28" s="520">
        <v>9850</v>
      </c>
    </row>
    <row r="29" spans="1:15" s="66" customFormat="1" ht="20.399999999999999" x14ac:dyDescent="0.25">
      <c r="A29" s="399" t="s">
        <v>818</v>
      </c>
      <c r="B29" s="536" t="s">
        <v>819</v>
      </c>
      <c r="C29" s="400">
        <v>42437</v>
      </c>
      <c r="D29" s="399" t="s">
        <v>401</v>
      </c>
      <c r="E29" s="400">
        <v>42434</v>
      </c>
      <c r="F29" s="519" t="s">
        <v>397</v>
      </c>
      <c r="G29" s="349" t="s">
        <v>826</v>
      </c>
      <c r="H29" s="518" t="s">
        <v>827</v>
      </c>
      <c r="I29" s="399" t="s">
        <v>432</v>
      </c>
      <c r="J29" s="399"/>
      <c r="K29" s="520"/>
      <c r="L29" s="520">
        <f t="shared" si="0"/>
        <v>0</v>
      </c>
      <c r="M29" s="520">
        <f t="shared" si="1"/>
        <v>0</v>
      </c>
      <c r="N29" s="520">
        <v>11400</v>
      </c>
    </row>
    <row r="30" spans="1:15" s="66" customFormat="1" ht="20.399999999999999" x14ac:dyDescent="0.25">
      <c r="A30" s="399" t="s">
        <v>820</v>
      </c>
      <c r="B30" s="536" t="s">
        <v>821</v>
      </c>
      <c r="C30" s="400">
        <v>42443</v>
      </c>
      <c r="D30" s="399" t="s">
        <v>401</v>
      </c>
      <c r="E30" s="400">
        <v>42443</v>
      </c>
      <c r="F30" s="519" t="s">
        <v>397</v>
      </c>
      <c r="G30" s="349" t="s">
        <v>826</v>
      </c>
      <c r="H30" s="518" t="s">
        <v>416</v>
      </c>
      <c r="I30" s="399" t="s">
        <v>432</v>
      </c>
      <c r="J30" s="399"/>
      <c r="K30" s="520"/>
      <c r="L30" s="520">
        <f t="shared" si="0"/>
        <v>0</v>
      </c>
      <c r="M30" s="520">
        <f t="shared" si="1"/>
        <v>0</v>
      </c>
      <c r="N30" s="520">
        <v>12600</v>
      </c>
    </row>
    <row r="31" spans="1:15" s="66" customFormat="1" ht="20.399999999999999" x14ac:dyDescent="0.25">
      <c r="A31" s="399" t="s">
        <v>822</v>
      </c>
      <c r="B31" s="536" t="s">
        <v>823</v>
      </c>
      <c r="C31" s="400">
        <v>42459</v>
      </c>
      <c r="D31" s="399" t="s">
        <v>401</v>
      </c>
      <c r="E31" s="400">
        <v>42457</v>
      </c>
      <c r="F31" s="519" t="s">
        <v>397</v>
      </c>
      <c r="G31" s="349" t="s">
        <v>826</v>
      </c>
      <c r="H31" s="518" t="s">
        <v>828</v>
      </c>
      <c r="I31" s="399" t="s">
        <v>432</v>
      </c>
      <c r="J31" s="399"/>
      <c r="K31" s="520"/>
      <c r="L31" s="520">
        <f t="shared" si="0"/>
        <v>0</v>
      </c>
      <c r="M31" s="520">
        <f t="shared" si="1"/>
        <v>0</v>
      </c>
      <c r="N31" s="520">
        <v>10500</v>
      </c>
    </row>
    <row r="32" spans="1:15" s="66" customFormat="1" ht="20.399999999999999" x14ac:dyDescent="0.25">
      <c r="A32" s="399" t="s">
        <v>824</v>
      </c>
      <c r="B32" s="536" t="s">
        <v>825</v>
      </c>
      <c r="C32" s="400">
        <v>42443</v>
      </c>
      <c r="D32" s="399" t="s">
        <v>401</v>
      </c>
      <c r="E32" s="400">
        <v>42450</v>
      </c>
      <c r="F32" s="519" t="s">
        <v>397</v>
      </c>
      <c r="G32" s="349" t="s">
        <v>826</v>
      </c>
      <c r="H32" s="518" t="s">
        <v>417</v>
      </c>
      <c r="I32" s="399" t="s">
        <v>432</v>
      </c>
      <c r="J32" s="399"/>
      <c r="K32" s="520"/>
      <c r="L32" s="520">
        <f t="shared" si="0"/>
        <v>0</v>
      </c>
      <c r="M32" s="520">
        <f t="shared" si="1"/>
        <v>0</v>
      </c>
      <c r="N32" s="520">
        <v>12600</v>
      </c>
    </row>
    <row r="33" spans="1:15" s="66" customFormat="1" ht="12" x14ac:dyDescent="0.25">
      <c r="A33" s="399"/>
      <c r="B33" s="536"/>
      <c r="C33" s="400"/>
      <c r="D33" s="415"/>
      <c r="E33" s="539"/>
      <c r="F33" s="519"/>
      <c r="G33" s="518"/>
      <c r="H33" s="518"/>
      <c r="I33" s="519"/>
      <c r="J33" s="519"/>
      <c r="K33" s="520"/>
      <c r="L33" s="520">
        <f t="shared" si="0"/>
        <v>0</v>
      </c>
      <c r="M33" s="520">
        <f t="shared" si="1"/>
        <v>0</v>
      </c>
      <c r="N33" s="520">
        <f t="shared" si="2"/>
        <v>0</v>
      </c>
    </row>
    <row r="34" spans="1:15" s="66" customFormat="1" ht="12" x14ac:dyDescent="0.25">
      <c r="A34" s="416"/>
      <c r="B34" s="417"/>
      <c r="C34" s="416"/>
      <c r="D34" s="416"/>
      <c r="E34" s="416"/>
      <c r="F34" s="519"/>
      <c r="G34" s="416"/>
      <c r="H34" s="416"/>
      <c r="I34" s="415"/>
      <c r="J34" s="415"/>
      <c r="K34" s="418"/>
      <c r="L34" s="418"/>
      <c r="M34" s="418"/>
      <c r="N34" s="418">
        <f>SUM(N17:N33)</f>
        <v>397303.055192</v>
      </c>
    </row>
    <row r="35" spans="1:15" x14ac:dyDescent="0.3">
      <c r="B35" s="165"/>
    </row>
    <row r="36" spans="1:15" x14ac:dyDescent="0.3">
      <c r="A36" t="s">
        <v>137</v>
      </c>
      <c r="B36">
        <v>1607</v>
      </c>
    </row>
    <row r="43" spans="1:15" x14ac:dyDescent="0.3">
      <c r="G43" s="74"/>
    </row>
    <row r="44" spans="1:15" s="81" customFormat="1" ht="10.199999999999999" x14ac:dyDescent="0.2">
      <c r="A44" s="75" t="s">
        <v>28</v>
      </c>
      <c r="B44" s="75"/>
      <c r="C44" s="76"/>
      <c r="D44" s="75"/>
      <c r="E44" s="77" t="s">
        <v>29</v>
      </c>
      <c r="F44" s="78"/>
      <c r="G44" s="79"/>
      <c r="H44" s="594" t="s">
        <v>63</v>
      </c>
      <c r="I44" s="594"/>
      <c r="J44" s="77"/>
      <c r="K44" s="77" t="s">
        <v>64</v>
      </c>
      <c r="L44" s="77"/>
      <c r="M44" s="77"/>
      <c r="N44" s="80"/>
    </row>
    <row r="45" spans="1:15" s="81" customFormat="1" ht="10.199999999999999" x14ac:dyDescent="0.2">
      <c r="A45" s="595" t="s">
        <v>24</v>
      </c>
      <c r="B45" s="595"/>
      <c r="C45" s="82"/>
      <c r="D45" s="77"/>
      <c r="E45" s="595" t="s">
        <v>25</v>
      </c>
      <c r="F45" s="595"/>
      <c r="G45" s="79"/>
      <c r="H45" s="596" t="s">
        <v>32</v>
      </c>
      <c r="I45" s="596"/>
      <c r="J45" s="77"/>
      <c r="K45" s="77" t="s">
        <v>26</v>
      </c>
      <c r="L45" s="77"/>
      <c r="M45" s="77"/>
      <c r="N45" s="80"/>
    </row>
    <row r="46" spans="1:15" s="84" customFormat="1" x14ac:dyDescent="0.3">
      <c r="A46" s="77"/>
      <c r="B46" s="77"/>
      <c r="C46" s="82"/>
      <c r="D46" s="77"/>
      <c r="E46" s="77"/>
      <c r="F46" s="83"/>
      <c r="G46" s="79"/>
      <c r="H46" s="79"/>
      <c r="I46" s="77"/>
      <c r="J46" s="77"/>
      <c r="K46" s="77"/>
      <c r="L46" s="77"/>
      <c r="M46" s="77"/>
      <c r="N46" s="80"/>
      <c r="O46"/>
    </row>
    <row r="47" spans="1:15" s="84" customFormat="1" x14ac:dyDescent="0.3">
      <c r="A47" s="85"/>
      <c r="B47" s="86"/>
      <c r="C47" s="87"/>
      <c r="D47" s="88" t="s">
        <v>27</v>
      </c>
      <c r="E47" s="88"/>
      <c r="F47" s="89"/>
      <c r="G47" s="88"/>
      <c r="H47" s="88"/>
      <c r="I47" s="88"/>
      <c r="J47" s="88"/>
      <c r="K47" s="88"/>
      <c r="L47" s="88"/>
      <c r="M47" s="88"/>
      <c r="N47" s="90"/>
      <c r="O47"/>
    </row>
    <row r="48" spans="1:15" x14ac:dyDescent="0.3">
      <c r="E48" s="74"/>
      <c r="G48" s="74"/>
    </row>
    <row r="49" spans="7:7" x14ac:dyDescent="0.3">
      <c r="G49" s="91"/>
    </row>
    <row r="50" spans="7:7" x14ac:dyDescent="0.3">
      <c r="G50" s="91"/>
    </row>
  </sheetData>
  <mergeCells count="6">
    <mergeCell ref="A10:C10"/>
    <mergeCell ref="A13:B13"/>
    <mergeCell ref="H44:I44"/>
    <mergeCell ref="A45:B45"/>
    <mergeCell ref="E45:F45"/>
    <mergeCell ref="H45:I45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  <headerFooter>
    <oddFooter>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7"/>
  <sheetViews>
    <sheetView topLeftCell="A34" workbookViewId="0">
      <selection activeCell="A18" sqref="A18"/>
    </sheetView>
  </sheetViews>
  <sheetFormatPr baseColWidth="10" defaultRowHeight="14.4" x14ac:dyDescent="0.3"/>
  <cols>
    <col min="5" max="5" width="15" customWidth="1"/>
    <col min="6" max="6" width="11.5546875" style="72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147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148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x14ac:dyDescent="0.3">
      <c r="A15" s="52"/>
      <c r="B15" s="52"/>
      <c r="C15" s="52"/>
      <c r="D15" s="53"/>
      <c r="E15" s="53"/>
      <c r="F15" s="53"/>
      <c r="G15" s="53"/>
      <c r="H15" s="53"/>
      <c r="I15" s="54"/>
      <c r="J15" s="54"/>
      <c r="K15" s="55"/>
      <c r="L15" s="55"/>
      <c r="M15" s="55"/>
      <c r="N15" s="55"/>
    </row>
    <row r="16" spans="1:14" ht="7.5" customHeight="1" x14ac:dyDescent="0.3">
      <c r="A16" s="230"/>
      <c r="B16" s="230"/>
      <c r="C16" s="56"/>
      <c r="D16" s="56"/>
      <c r="E16" s="56"/>
      <c r="F16" s="53"/>
      <c r="G16" s="53"/>
      <c r="H16" s="231"/>
      <c r="I16" s="232"/>
      <c r="J16" s="233"/>
      <c r="K16" s="234"/>
      <c r="L16" s="235"/>
      <c r="M16" s="234"/>
      <c r="N16" s="234"/>
    </row>
    <row r="17" spans="1:14" ht="20.399999999999999" x14ac:dyDescent="0.3">
      <c r="A17" s="31" t="s">
        <v>10</v>
      </c>
      <c r="B17" s="31" t="s">
        <v>11</v>
      </c>
      <c r="C17" s="31" t="s">
        <v>12</v>
      </c>
      <c r="D17" s="32" t="s">
        <v>13</v>
      </c>
      <c r="E17" s="33" t="s">
        <v>14</v>
      </c>
      <c r="F17" s="33" t="s">
        <v>15</v>
      </c>
      <c r="G17" s="31" t="s">
        <v>16</v>
      </c>
      <c r="H17" s="57" t="s">
        <v>17</v>
      </c>
      <c r="I17" s="31" t="s">
        <v>18</v>
      </c>
      <c r="J17" s="34" t="s">
        <v>19</v>
      </c>
      <c r="K17" s="58" t="s">
        <v>20</v>
      </c>
      <c r="L17" s="58" t="s">
        <v>21</v>
      </c>
      <c r="M17" s="58" t="s">
        <v>22</v>
      </c>
      <c r="N17" s="58" t="s">
        <v>23</v>
      </c>
    </row>
    <row r="18" spans="1:14" s="66" customFormat="1" ht="12" x14ac:dyDescent="0.25">
      <c r="A18" s="390" t="s">
        <v>865</v>
      </c>
      <c r="B18" s="391" t="s">
        <v>866</v>
      </c>
      <c r="C18" s="392">
        <v>42405</v>
      </c>
      <c r="D18" s="390">
        <v>411</v>
      </c>
      <c r="E18" s="392">
        <v>42396</v>
      </c>
      <c r="F18" s="395" t="s">
        <v>93</v>
      </c>
      <c r="G18" s="394" t="s">
        <v>139</v>
      </c>
      <c r="H18" s="394" t="s">
        <v>140</v>
      </c>
      <c r="I18" s="390" t="s">
        <v>53</v>
      </c>
      <c r="J18" s="398">
        <v>350</v>
      </c>
      <c r="K18" s="376">
        <v>81.900000000000006</v>
      </c>
      <c r="L18" s="376">
        <f>+J18*K18</f>
        <v>28665.000000000004</v>
      </c>
      <c r="M18" s="376">
        <f>+L18*0.16</f>
        <v>4586.4000000000005</v>
      </c>
      <c r="N18" s="376">
        <f>+L18+M18</f>
        <v>33251.4</v>
      </c>
    </row>
    <row r="19" spans="1:14" s="66" customFormat="1" ht="12" x14ac:dyDescent="0.25">
      <c r="A19" s="390" t="s">
        <v>865</v>
      </c>
      <c r="B19" s="391" t="s">
        <v>866</v>
      </c>
      <c r="C19" s="392">
        <v>42405</v>
      </c>
      <c r="D19" s="390">
        <v>411</v>
      </c>
      <c r="E19" s="392">
        <v>42396</v>
      </c>
      <c r="F19" s="395" t="s">
        <v>93</v>
      </c>
      <c r="G19" s="394" t="s">
        <v>139</v>
      </c>
      <c r="H19" s="394" t="s">
        <v>144</v>
      </c>
      <c r="I19" s="390" t="s">
        <v>53</v>
      </c>
      <c r="J19" s="398">
        <v>5</v>
      </c>
      <c r="K19" s="376">
        <v>767.24</v>
      </c>
      <c r="L19" s="376">
        <f t="shared" ref="L19:L38" si="0">+J19*K19</f>
        <v>3836.2</v>
      </c>
      <c r="M19" s="376">
        <f t="shared" ref="M19:M38" si="1">+L19*0.16</f>
        <v>613.79200000000003</v>
      </c>
      <c r="N19" s="376">
        <f t="shared" ref="N19:N30" si="2">+L19+M19</f>
        <v>4449.9920000000002</v>
      </c>
    </row>
    <row r="20" spans="1:14" s="66" customFormat="1" ht="12" x14ac:dyDescent="0.25">
      <c r="A20" s="390" t="s">
        <v>859</v>
      </c>
      <c r="B20" s="391" t="s">
        <v>860</v>
      </c>
      <c r="C20" s="392">
        <v>42410</v>
      </c>
      <c r="D20" s="390">
        <v>278</v>
      </c>
      <c r="E20" s="392">
        <v>42403</v>
      </c>
      <c r="F20" s="395" t="s">
        <v>89</v>
      </c>
      <c r="G20" s="394" t="s">
        <v>65</v>
      </c>
      <c r="H20" s="394" t="s">
        <v>56</v>
      </c>
      <c r="I20" s="390" t="s">
        <v>57</v>
      </c>
      <c r="J20" s="398">
        <v>2</v>
      </c>
      <c r="K20" s="376">
        <v>1400</v>
      </c>
      <c r="L20" s="376">
        <f t="shared" si="0"/>
        <v>2800</v>
      </c>
      <c r="M20" s="376">
        <f t="shared" si="1"/>
        <v>448</v>
      </c>
      <c r="N20" s="376">
        <f t="shared" si="2"/>
        <v>3248</v>
      </c>
    </row>
    <row r="21" spans="1:14" s="66" customFormat="1" ht="12" x14ac:dyDescent="0.25">
      <c r="A21" s="390" t="s">
        <v>859</v>
      </c>
      <c r="B21" s="391" t="s">
        <v>860</v>
      </c>
      <c r="C21" s="392">
        <v>42410</v>
      </c>
      <c r="D21" s="390">
        <v>278</v>
      </c>
      <c r="E21" s="392">
        <v>42403</v>
      </c>
      <c r="F21" s="395" t="s">
        <v>89</v>
      </c>
      <c r="G21" s="394" t="s">
        <v>65</v>
      </c>
      <c r="H21" s="394" t="s">
        <v>127</v>
      </c>
      <c r="I21" s="390" t="s">
        <v>57</v>
      </c>
      <c r="J21" s="398">
        <v>1</v>
      </c>
      <c r="K21" s="376">
        <v>1350</v>
      </c>
      <c r="L21" s="376">
        <f t="shared" si="0"/>
        <v>1350</v>
      </c>
      <c r="M21" s="376">
        <f t="shared" si="1"/>
        <v>216</v>
      </c>
      <c r="N21" s="376">
        <f t="shared" si="2"/>
        <v>1566</v>
      </c>
    </row>
    <row r="22" spans="1:14" s="66" customFormat="1" ht="12" x14ac:dyDescent="0.25">
      <c r="A22" s="390" t="s">
        <v>859</v>
      </c>
      <c r="B22" s="391" t="s">
        <v>860</v>
      </c>
      <c r="C22" s="392">
        <v>42410</v>
      </c>
      <c r="D22" s="390">
        <v>278</v>
      </c>
      <c r="E22" s="392">
        <v>42403</v>
      </c>
      <c r="F22" s="395" t="s">
        <v>89</v>
      </c>
      <c r="G22" s="394" t="s">
        <v>65</v>
      </c>
      <c r="H22" s="394" t="s">
        <v>197</v>
      </c>
      <c r="I22" s="390" t="s">
        <v>197</v>
      </c>
      <c r="J22" s="398">
        <v>3</v>
      </c>
      <c r="K22" s="376">
        <v>450</v>
      </c>
      <c r="L22" s="376">
        <f t="shared" si="0"/>
        <v>1350</v>
      </c>
      <c r="M22" s="376">
        <f t="shared" si="1"/>
        <v>216</v>
      </c>
      <c r="N22" s="376">
        <f t="shared" si="2"/>
        <v>1566</v>
      </c>
    </row>
    <row r="23" spans="1:14" s="66" customFormat="1" ht="12" x14ac:dyDescent="0.25">
      <c r="A23" s="390" t="s">
        <v>861</v>
      </c>
      <c r="B23" s="391" t="s">
        <v>862</v>
      </c>
      <c r="C23" s="392">
        <v>42412</v>
      </c>
      <c r="D23" s="390" t="s">
        <v>214</v>
      </c>
      <c r="E23" s="392">
        <v>42406</v>
      </c>
      <c r="F23" s="395" t="s">
        <v>89</v>
      </c>
      <c r="G23" s="394" t="s">
        <v>108</v>
      </c>
      <c r="H23" s="394" t="s">
        <v>61</v>
      </c>
      <c r="I23" s="390" t="s">
        <v>57</v>
      </c>
      <c r="J23" s="398">
        <v>20</v>
      </c>
      <c r="K23" s="376">
        <v>1100</v>
      </c>
      <c r="L23" s="376">
        <f t="shared" si="0"/>
        <v>22000</v>
      </c>
      <c r="M23" s="376">
        <f t="shared" si="1"/>
        <v>3520</v>
      </c>
      <c r="N23" s="376">
        <f t="shared" si="2"/>
        <v>25520</v>
      </c>
    </row>
    <row r="24" spans="1:14" s="66" customFormat="1" ht="20.399999999999999" x14ac:dyDescent="0.25">
      <c r="A24" s="390" t="s">
        <v>869</v>
      </c>
      <c r="B24" s="391" t="s">
        <v>870</v>
      </c>
      <c r="C24" s="392">
        <v>42422</v>
      </c>
      <c r="D24" s="390">
        <v>1953</v>
      </c>
      <c r="E24" s="392">
        <v>42408</v>
      </c>
      <c r="F24" s="395" t="s">
        <v>93</v>
      </c>
      <c r="G24" s="394" t="s">
        <v>122</v>
      </c>
      <c r="H24" s="394" t="s">
        <v>94</v>
      </c>
      <c r="I24" s="390" t="s">
        <v>43</v>
      </c>
      <c r="J24" s="398">
        <v>60</v>
      </c>
      <c r="K24" s="376">
        <v>114.224137</v>
      </c>
      <c r="L24" s="376">
        <f t="shared" si="0"/>
        <v>6853.4482200000002</v>
      </c>
      <c r="M24" s="376">
        <f t="shared" si="1"/>
        <v>1096.5517152</v>
      </c>
      <c r="N24" s="376">
        <f t="shared" si="2"/>
        <v>7949.9999352000004</v>
      </c>
    </row>
    <row r="25" spans="1:14" s="66" customFormat="1" ht="20.399999999999999" x14ac:dyDescent="0.25">
      <c r="A25" s="390" t="s">
        <v>867</v>
      </c>
      <c r="B25" s="391" t="s">
        <v>868</v>
      </c>
      <c r="C25" s="392">
        <v>42422</v>
      </c>
      <c r="D25" s="390">
        <v>1959</v>
      </c>
      <c r="E25" s="392">
        <v>42408</v>
      </c>
      <c r="F25" s="395" t="s">
        <v>93</v>
      </c>
      <c r="G25" s="394" t="s">
        <v>122</v>
      </c>
      <c r="H25" s="394" t="s">
        <v>151</v>
      </c>
      <c r="I25" s="390" t="s">
        <v>53</v>
      </c>
      <c r="J25" s="398">
        <v>1000</v>
      </c>
      <c r="K25" s="376">
        <v>3.62</v>
      </c>
      <c r="L25" s="376">
        <f t="shared" si="0"/>
        <v>3620</v>
      </c>
      <c r="M25" s="376">
        <f t="shared" si="1"/>
        <v>579.20000000000005</v>
      </c>
      <c r="N25" s="376">
        <f t="shared" si="2"/>
        <v>4199.2</v>
      </c>
    </row>
    <row r="26" spans="1:14" s="66" customFormat="1" ht="20.399999999999999" x14ac:dyDescent="0.25">
      <c r="A26" s="390" t="s">
        <v>863</v>
      </c>
      <c r="B26" s="391" t="s">
        <v>864</v>
      </c>
      <c r="C26" s="392">
        <v>42443</v>
      </c>
      <c r="D26" s="390" t="s">
        <v>274</v>
      </c>
      <c r="E26" s="392">
        <v>42436</v>
      </c>
      <c r="F26" s="395" t="s">
        <v>89</v>
      </c>
      <c r="G26" s="474" t="s">
        <v>108</v>
      </c>
      <c r="H26" s="394" t="s">
        <v>61</v>
      </c>
      <c r="I26" s="390" t="s">
        <v>57</v>
      </c>
      <c r="J26" s="398">
        <v>5</v>
      </c>
      <c r="K26" s="376">
        <v>1100</v>
      </c>
      <c r="L26" s="376">
        <f t="shared" si="0"/>
        <v>5500</v>
      </c>
      <c r="M26" s="376">
        <f t="shared" si="1"/>
        <v>880</v>
      </c>
      <c r="N26" s="376">
        <f t="shared" si="2"/>
        <v>6380</v>
      </c>
    </row>
    <row r="27" spans="1:14" s="66" customFormat="1" ht="20.399999999999999" x14ac:dyDescent="0.25">
      <c r="A27" s="390" t="s">
        <v>871</v>
      </c>
      <c r="B27" s="391" t="s">
        <v>872</v>
      </c>
      <c r="C27" s="392">
        <v>42460</v>
      </c>
      <c r="D27" s="390">
        <v>1589</v>
      </c>
      <c r="E27" s="392">
        <v>42459</v>
      </c>
      <c r="F27" s="395" t="s">
        <v>93</v>
      </c>
      <c r="G27" s="474" t="s">
        <v>106</v>
      </c>
      <c r="H27" s="394" t="s">
        <v>94</v>
      </c>
      <c r="I27" s="390" t="s">
        <v>107</v>
      </c>
      <c r="J27" s="398">
        <v>1</v>
      </c>
      <c r="K27" s="376">
        <v>1932.22</v>
      </c>
      <c r="L27" s="376">
        <f t="shared" si="0"/>
        <v>1932.22</v>
      </c>
      <c r="M27" s="376">
        <f t="shared" si="1"/>
        <v>309.15520000000004</v>
      </c>
      <c r="N27" s="376">
        <f t="shared" si="2"/>
        <v>2241.3751999999999</v>
      </c>
    </row>
    <row r="28" spans="1:14" s="66" customFormat="1" ht="20.399999999999999" x14ac:dyDescent="0.25">
      <c r="A28" s="390" t="s">
        <v>873</v>
      </c>
      <c r="B28" s="391" t="s">
        <v>874</v>
      </c>
      <c r="C28" s="392">
        <v>42460</v>
      </c>
      <c r="D28" s="390">
        <v>433</v>
      </c>
      <c r="E28" s="392">
        <v>42459</v>
      </c>
      <c r="F28" s="395" t="s">
        <v>93</v>
      </c>
      <c r="G28" s="474" t="s">
        <v>139</v>
      </c>
      <c r="H28" s="394" t="s">
        <v>140</v>
      </c>
      <c r="I28" s="390" t="s">
        <v>53</v>
      </c>
      <c r="J28" s="398">
        <v>350</v>
      </c>
      <c r="K28" s="376">
        <v>81.900000000000006</v>
      </c>
      <c r="L28" s="376">
        <f t="shared" si="0"/>
        <v>28665.000000000004</v>
      </c>
      <c r="M28" s="376">
        <f t="shared" si="1"/>
        <v>4586.4000000000005</v>
      </c>
      <c r="N28" s="376">
        <f t="shared" si="2"/>
        <v>33251.4</v>
      </c>
    </row>
    <row r="29" spans="1:14" s="66" customFormat="1" ht="20.399999999999999" x14ac:dyDescent="0.25">
      <c r="A29" s="390" t="s">
        <v>873</v>
      </c>
      <c r="B29" s="391" t="s">
        <v>874</v>
      </c>
      <c r="C29" s="392">
        <v>42460</v>
      </c>
      <c r="D29" s="390">
        <v>433</v>
      </c>
      <c r="E29" s="392">
        <v>42459</v>
      </c>
      <c r="F29" s="395" t="s">
        <v>93</v>
      </c>
      <c r="G29" s="474" t="s">
        <v>139</v>
      </c>
      <c r="H29" s="394" t="s">
        <v>144</v>
      </c>
      <c r="I29" s="390" t="s">
        <v>53</v>
      </c>
      <c r="J29" s="398">
        <v>5</v>
      </c>
      <c r="K29" s="376">
        <v>767.24</v>
      </c>
      <c r="L29" s="376">
        <f t="shared" si="0"/>
        <v>3836.2</v>
      </c>
      <c r="M29" s="376">
        <f t="shared" si="1"/>
        <v>613.79200000000003</v>
      </c>
      <c r="N29" s="376">
        <f t="shared" si="2"/>
        <v>4449.9920000000002</v>
      </c>
    </row>
    <row r="30" spans="1:14" s="66" customFormat="1" ht="20.399999999999999" x14ac:dyDescent="0.25">
      <c r="A30" s="390" t="s">
        <v>875</v>
      </c>
      <c r="B30" s="391" t="s">
        <v>876</v>
      </c>
      <c r="C30" s="392">
        <v>42460</v>
      </c>
      <c r="D30" s="390">
        <v>131</v>
      </c>
      <c r="E30" s="392">
        <v>42459</v>
      </c>
      <c r="F30" s="395" t="s">
        <v>233</v>
      </c>
      <c r="G30" s="474" t="s">
        <v>203</v>
      </c>
      <c r="H30" s="394" t="s">
        <v>209</v>
      </c>
      <c r="I30" s="390" t="s">
        <v>359</v>
      </c>
      <c r="J30" s="398">
        <v>5</v>
      </c>
      <c r="K30" s="376">
        <v>2500</v>
      </c>
      <c r="L30" s="376">
        <f t="shared" si="0"/>
        <v>12500</v>
      </c>
      <c r="M30" s="376">
        <f t="shared" si="1"/>
        <v>2000</v>
      </c>
      <c r="N30" s="376">
        <f t="shared" si="2"/>
        <v>14500</v>
      </c>
    </row>
    <row r="31" spans="1:14" s="66" customFormat="1" ht="20.399999999999999" x14ac:dyDescent="0.25">
      <c r="A31" s="390" t="s">
        <v>841</v>
      </c>
      <c r="B31" s="391" t="s">
        <v>842</v>
      </c>
      <c r="C31" s="392">
        <v>42383</v>
      </c>
      <c r="D31" s="390" t="s">
        <v>401</v>
      </c>
      <c r="E31" s="392">
        <v>42380</v>
      </c>
      <c r="F31" s="395" t="s">
        <v>397</v>
      </c>
      <c r="G31" s="474" t="s">
        <v>410</v>
      </c>
      <c r="H31" s="394" t="s">
        <v>412</v>
      </c>
      <c r="I31" s="390" t="s">
        <v>432</v>
      </c>
      <c r="J31" s="390"/>
      <c r="K31" s="376"/>
      <c r="L31" s="376">
        <f t="shared" si="0"/>
        <v>0</v>
      </c>
      <c r="M31" s="376">
        <f t="shared" si="1"/>
        <v>0</v>
      </c>
      <c r="N31" s="376">
        <v>5640</v>
      </c>
    </row>
    <row r="32" spans="1:14" s="66" customFormat="1" ht="20.399999999999999" x14ac:dyDescent="0.25">
      <c r="A32" s="390" t="s">
        <v>843</v>
      </c>
      <c r="B32" s="391" t="s">
        <v>844</v>
      </c>
      <c r="C32" s="392">
        <v>42390</v>
      </c>
      <c r="D32" s="390" t="s">
        <v>401</v>
      </c>
      <c r="E32" s="392">
        <v>42387</v>
      </c>
      <c r="F32" s="395" t="s">
        <v>397</v>
      </c>
      <c r="G32" s="474" t="s">
        <v>410</v>
      </c>
      <c r="H32" s="394" t="s">
        <v>413</v>
      </c>
      <c r="I32" s="390" t="s">
        <v>432</v>
      </c>
      <c r="J32" s="398"/>
      <c r="K32" s="376"/>
      <c r="L32" s="376">
        <f t="shared" si="0"/>
        <v>0</v>
      </c>
      <c r="M32" s="376">
        <f t="shared" si="1"/>
        <v>0</v>
      </c>
      <c r="N32" s="376">
        <v>6900</v>
      </c>
    </row>
    <row r="33" spans="1:14" s="66" customFormat="1" ht="20.399999999999999" x14ac:dyDescent="0.25">
      <c r="A33" s="390" t="s">
        <v>845</v>
      </c>
      <c r="B33" s="391" t="s">
        <v>846</v>
      </c>
      <c r="C33" s="392">
        <v>42396</v>
      </c>
      <c r="D33" s="390" t="s">
        <v>401</v>
      </c>
      <c r="E33" s="392">
        <v>42394</v>
      </c>
      <c r="F33" s="395" t="s">
        <v>397</v>
      </c>
      <c r="G33" s="474" t="s">
        <v>410</v>
      </c>
      <c r="H33" s="394" t="s">
        <v>414</v>
      </c>
      <c r="I33" s="390" t="s">
        <v>432</v>
      </c>
      <c r="J33" s="398"/>
      <c r="K33" s="376"/>
      <c r="L33" s="376">
        <f t="shared" si="0"/>
        <v>0</v>
      </c>
      <c r="M33" s="376">
        <f t="shared" si="1"/>
        <v>0</v>
      </c>
      <c r="N33" s="376">
        <v>5700</v>
      </c>
    </row>
    <row r="34" spans="1:14" s="66" customFormat="1" ht="20.399999999999999" x14ac:dyDescent="0.25">
      <c r="A34" s="390" t="s">
        <v>847</v>
      </c>
      <c r="B34" s="391" t="s">
        <v>848</v>
      </c>
      <c r="C34" s="392">
        <v>42403</v>
      </c>
      <c r="D34" s="390" t="s">
        <v>401</v>
      </c>
      <c r="E34" s="392">
        <v>42401</v>
      </c>
      <c r="F34" s="395" t="s">
        <v>397</v>
      </c>
      <c r="G34" s="474" t="s">
        <v>410</v>
      </c>
      <c r="H34" s="394" t="s">
        <v>398</v>
      </c>
      <c r="I34" s="390" t="s">
        <v>432</v>
      </c>
      <c r="J34" s="398"/>
      <c r="K34" s="376"/>
      <c r="L34" s="376">
        <f t="shared" si="0"/>
        <v>0</v>
      </c>
      <c r="M34" s="376">
        <f t="shared" si="1"/>
        <v>0</v>
      </c>
      <c r="N34" s="376">
        <v>8100</v>
      </c>
    </row>
    <row r="35" spans="1:14" s="66" customFormat="1" ht="20.399999999999999" x14ac:dyDescent="0.25">
      <c r="A35" s="390" t="s">
        <v>849</v>
      </c>
      <c r="B35" s="391" t="s">
        <v>850</v>
      </c>
      <c r="C35" s="392">
        <v>42410</v>
      </c>
      <c r="D35" s="390" t="s">
        <v>401</v>
      </c>
      <c r="E35" s="392">
        <v>42408</v>
      </c>
      <c r="F35" s="395" t="s">
        <v>397</v>
      </c>
      <c r="G35" s="474" t="s">
        <v>410</v>
      </c>
      <c r="H35" s="394" t="s">
        <v>857</v>
      </c>
      <c r="I35" s="390" t="s">
        <v>432</v>
      </c>
      <c r="J35" s="398"/>
      <c r="K35" s="376"/>
      <c r="L35" s="376">
        <f t="shared" si="0"/>
        <v>0</v>
      </c>
      <c r="M35" s="376">
        <f t="shared" si="1"/>
        <v>0</v>
      </c>
      <c r="N35" s="376">
        <v>6900</v>
      </c>
    </row>
    <row r="36" spans="1:14" s="66" customFormat="1" ht="20.399999999999999" x14ac:dyDescent="0.25">
      <c r="A36" s="390" t="s">
        <v>851</v>
      </c>
      <c r="B36" s="391" t="s">
        <v>852</v>
      </c>
      <c r="C36" s="392">
        <v>42412</v>
      </c>
      <c r="D36" s="390" t="s">
        <v>401</v>
      </c>
      <c r="E36" s="392">
        <v>42415</v>
      </c>
      <c r="F36" s="395" t="s">
        <v>397</v>
      </c>
      <c r="G36" s="474" t="s">
        <v>410</v>
      </c>
      <c r="H36" s="394" t="s">
        <v>399</v>
      </c>
      <c r="I36" s="390" t="s">
        <v>432</v>
      </c>
      <c r="J36" s="390"/>
      <c r="K36" s="376"/>
      <c r="L36" s="376">
        <f t="shared" si="0"/>
        <v>0</v>
      </c>
      <c r="M36" s="376">
        <f t="shared" si="1"/>
        <v>0</v>
      </c>
      <c r="N36" s="376">
        <v>10500</v>
      </c>
    </row>
    <row r="37" spans="1:14" s="66" customFormat="1" ht="20.399999999999999" x14ac:dyDescent="0.25">
      <c r="A37" s="390" t="s">
        <v>853</v>
      </c>
      <c r="B37" s="391" t="s">
        <v>854</v>
      </c>
      <c r="C37" s="390">
        <v>42423</v>
      </c>
      <c r="D37" s="390" t="s">
        <v>401</v>
      </c>
      <c r="E37" s="392">
        <v>42422</v>
      </c>
      <c r="F37" s="395" t="s">
        <v>397</v>
      </c>
      <c r="G37" s="474" t="s">
        <v>410</v>
      </c>
      <c r="H37" s="394" t="s">
        <v>400</v>
      </c>
      <c r="I37" s="390" t="s">
        <v>432</v>
      </c>
      <c r="J37" s="390"/>
      <c r="K37" s="376"/>
      <c r="L37" s="376">
        <f t="shared" si="0"/>
        <v>0</v>
      </c>
      <c r="M37" s="376">
        <f t="shared" si="1"/>
        <v>0</v>
      </c>
      <c r="N37" s="376">
        <v>9600</v>
      </c>
    </row>
    <row r="38" spans="1:14" s="66" customFormat="1" ht="20.399999999999999" x14ac:dyDescent="0.25">
      <c r="A38" s="390" t="s">
        <v>855</v>
      </c>
      <c r="B38" s="391" t="s">
        <v>856</v>
      </c>
      <c r="C38" s="392">
        <v>42430</v>
      </c>
      <c r="D38" s="390" t="s">
        <v>401</v>
      </c>
      <c r="E38" s="392">
        <v>42429</v>
      </c>
      <c r="F38" s="395" t="s">
        <v>397</v>
      </c>
      <c r="G38" s="474" t="s">
        <v>410</v>
      </c>
      <c r="H38" s="394" t="s">
        <v>858</v>
      </c>
      <c r="I38" s="390" t="s">
        <v>432</v>
      </c>
      <c r="J38" s="390"/>
      <c r="K38" s="376"/>
      <c r="L38" s="376">
        <f t="shared" si="0"/>
        <v>0</v>
      </c>
      <c r="M38" s="376">
        <f t="shared" si="1"/>
        <v>0</v>
      </c>
      <c r="N38" s="376">
        <v>7500</v>
      </c>
    </row>
    <row r="39" spans="1:14" s="66" customFormat="1" ht="12" x14ac:dyDescent="0.25">
      <c r="A39" s="477"/>
      <c r="B39" s="534"/>
      <c r="C39" s="478"/>
      <c r="D39" s="477"/>
      <c r="E39" s="478"/>
      <c r="F39" s="479"/>
      <c r="G39" s="486"/>
      <c r="H39" s="480"/>
      <c r="I39" s="477"/>
      <c r="J39" s="477"/>
      <c r="K39" s="483"/>
      <c r="L39" s="483"/>
      <c r="M39" s="483"/>
      <c r="N39" s="483"/>
    </row>
    <row r="40" spans="1:14" s="66" customFormat="1" ht="12" x14ac:dyDescent="0.25">
      <c r="A40" s="477"/>
      <c r="B40" s="534"/>
      <c r="C40" s="478"/>
      <c r="D40" s="477"/>
      <c r="E40" s="478"/>
      <c r="F40" s="479"/>
      <c r="G40" s="486"/>
      <c r="H40" s="480"/>
      <c r="I40" s="477"/>
      <c r="J40" s="477"/>
      <c r="K40" s="483"/>
      <c r="L40" s="483"/>
      <c r="M40" s="483"/>
      <c r="N40" s="483"/>
    </row>
    <row r="41" spans="1:14" s="66" customFormat="1" ht="12" x14ac:dyDescent="0.25">
      <c r="A41" s="396"/>
      <c r="B41" s="397"/>
      <c r="C41" s="396"/>
      <c r="D41" s="396"/>
      <c r="E41" s="396"/>
      <c r="F41" s="395"/>
      <c r="G41" s="396"/>
      <c r="H41" s="396"/>
      <c r="I41" s="393"/>
      <c r="J41" s="393"/>
      <c r="K41" s="378"/>
      <c r="L41" s="378"/>
      <c r="M41" s="378"/>
      <c r="N41" s="378">
        <f>SUM(N18:N38)</f>
        <v>203413.35913519998</v>
      </c>
    </row>
    <row r="43" spans="1:14" x14ac:dyDescent="0.3">
      <c r="A43" t="s">
        <v>137</v>
      </c>
      <c r="B43">
        <v>1608</v>
      </c>
    </row>
    <row r="50" spans="1:14" x14ac:dyDescent="0.3">
      <c r="G50" s="74"/>
    </row>
    <row r="51" spans="1:14" s="81" customFormat="1" ht="10.199999999999999" x14ac:dyDescent="0.2">
      <c r="A51" s="75" t="s">
        <v>28</v>
      </c>
      <c r="B51" s="75"/>
      <c r="C51" s="76"/>
      <c r="D51" s="75"/>
      <c r="E51" s="77" t="s">
        <v>29</v>
      </c>
      <c r="F51" s="78"/>
      <c r="G51" s="79"/>
      <c r="H51" s="594" t="s">
        <v>63</v>
      </c>
      <c r="I51" s="594"/>
      <c r="J51" s="77"/>
      <c r="K51" s="77" t="s">
        <v>64</v>
      </c>
      <c r="L51" s="77"/>
      <c r="M51" s="77"/>
      <c r="N51" s="80"/>
    </row>
    <row r="52" spans="1:14" s="81" customFormat="1" ht="10.199999999999999" x14ac:dyDescent="0.2">
      <c r="A52" s="595" t="s">
        <v>24</v>
      </c>
      <c r="B52" s="595"/>
      <c r="C52" s="82"/>
      <c r="D52" s="77"/>
      <c r="E52" s="595" t="s">
        <v>25</v>
      </c>
      <c r="F52" s="595"/>
      <c r="G52" s="79"/>
      <c r="H52" s="596" t="s">
        <v>32</v>
      </c>
      <c r="I52" s="596"/>
      <c r="J52" s="77"/>
      <c r="K52" s="77" t="s">
        <v>26</v>
      </c>
      <c r="L52" s="77"/>
      <c r="M52" s="77"/>
      <c r="N52" s="80"/>
    </row>
    <row r="53" spans="1:14" s="84" customFormat="1" ht="13.8" x14ac:dyDescent="0.3">
      <c r="A53" s="77"/>
      <c r="B53" s="77"/>
      <c r="C53" s="82"/>
      <c r="D53" s="77"/>
      <c r="E53" s="77"/>
      <c r="F53" s="83"/>
      <c r="G53" s="79"/>
      <c r="H53" s="79"/>
      <c r="I53" s="77"/>
      <c r="J53" s="77"/>
      <c r="K53" s="77"/>
      <c r="L53" s="77"/>
      <c r="M53" s="77"/>
      <c r="N53" s="80"/>
    </row>
    <row r="54" spans="1:14" s="84" customFormat="1" ht="13.8" x14ac:dyDescent="0.3">
      <c r="A54" s="85"/>
      <c r="B54" s="86"/>
      <c r="C54" s="87"/>
      <c r="D54" s="88" t="s">
        <v>27</v>
      </c>
      <c r="E54" s="88"/>
      <c r="F54" s="89"/>
      <c r="G54" s="88"/>
      <c r="H54" s="88"/>
      <c r="I54" s="88"/>
      <c r="J54" s="88"/>
      <c r="K54" s="88"/>
      <c r="L54" s="88"/>
      <c r="M54" s="88"/>
      <c r="N54" s="90"/>
    </row>
    <row r="55" spans="1:14" x14ac:dyDescent="0.3">
      <c r="E55" s="74"/>
      <c r="G55" s="74"/>
    </row>
    <row r="56" spans="1:14" x14ac:dyDescent="0.3">
      <c r="G56" s="91"/>
    </row>
    <row r="57" spans="1:14" x14ac:dyDescent="0.3">
      <c r="G57" s="91"/>
    </row>
  </sheetData>
  <mergeCells count="6">
    <mergeCell ref="A10:C10"/>
    <mergeCell ref="A13:B13"/>
    <mergeCell ref="H51:I51"/>
    <mergeCell ref="A52:B52"/>
    <mergeCell ref="E52:F52"/>
    <mergeCell ref="H52:I52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2"/>
  <sheetViews>
    <sheetView workbookViewId="0">
      <selection activeCell="H18" sqref="H18"/>
    </sheetView>
  </sheetViews>
  <sheetFormatPr baseColWidth="10" defaultRowHeight="14.4" x14ac:dyDescent="0.3"/>
  <cols>
    <col min="5" max="5" width="15" customWidth="1"/>
    <col min="6" max="6" width="13.109375" style="72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6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6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6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6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6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6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6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6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6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6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6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6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6" x14ac:dyDescent="0.3">
      <c r="A13" s="593" t="s">
        <v>135</v>
      </c>
      <c r="B13" s="593"/>
      <c r="C13" s="52" t="s">
        <v>147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6" x14ac:dyDescent="0.3">
      <c r="A14" s="52" t="s">
        <v>136</v>
      </c>
      <c r="B14" s="52" t="s">
        <v>268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6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6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31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135"/>
      <c r="P16" s="139"/>
    </row>
    <row r="17" spans="1:15" s="66" customFormat="1" ht="20.399999999999999" x14ac:dyDescent="0.25">
      <c r="A17" s="390" t="s">
        <v>886</v>
      </c>
      <c r="B17" s="391" t="s">
        <v>887</v>
      </c>
      <c r="C17" s="392">
        <v>42443</v>
      </c>
      <c r="D17" s="390" t="s">
        <v>269</v>
      </c>
      <c r="E17" s="392">
        <v>42434</v>
      </c>
      <c r="F17" s="395" t="s">
        <v>89</v>
      </c>
      <c r="G17" s="394" t="s">
        <v>60</v>
      </c>
      <c r="H17" s="394" t="s">
        <v>56</v>
      </c>
      <c r="I17" s="390" t="s">
        <v>57</v>
      </c>
      <c r="J17" s="398">
        <v>1</v>
      </c>
      <c r="K17" s="376">
        <v>1400</v>
      </c>
      <c r="L17" s="376">
        <f>+J17*K17</f>
        <v>1400</v>
      </c>
      <c r="M17" s="376">
        <f>+L17*0.16</f>
        <v>224</v>
      </c>
      <c r="N17" s="433">
        <f>+L17+M17</f>
        <v>1624</v>
      </c>
      <c r="O17" s="6"/>
    </row>
    <row r="18" spans="1:15" s="66" customFormat="1" ht="20.399999999999999" x14ac:dyDescent="0.25">
      <c r="A18" s="390" t="s">
        <v>886</v>
      </c>
      <c r="B18" s="391" t="s">
        <v>887</v>
      </c>
      <c r="C18" s="392">
        <v>42443</v>
      </c>
      <c r="D18" s="390" t="s">
        <v>269</v>
      </c>
      <c r="E18" s="392">
        <v>42434</v>
      </c>
      <c r="F18" s="395" t="s">
        <v>89</v>
      </c>
      <c r="G18" s="394" t="s">
        <v>60</v>
      </c>
      <c r="H18" s="394" t="s">
        <v>197</v>
      </c>
      <c r="I18" s="390" t="s">
        <v>57</v>
      </c>
      <c r="J18" s="398">
        <v>1</v>
      </c>
      <c r="K18" s="376">
        <v>350</v>
      </c>
      <c r="L18" s="376">
        <f t="shared" ref="L18:L35" si="0">+J18*K18</f>
        <v>350</v>
      </c>
      <c r="M18" s="376">
        <f t="shared" ref="M18:M35" si="1">+L18*0.16</f>
        <v>56</v>
      </c>
      <c r="N18" s="433">
        <f t="shared" ref="N18:N35" si="2">+L18+M18</f>
        <v>406</v>
      </c>
      <c r="O18" s="6"/>
    </row>
    <row r="19" spans="1:15" s="66" customFormat="1" ht="20.399999999999999" x14ac:dyDescent="0.25">
      <c r="A19" s="390" t="s">
        <v>888</v>
      </c>
      <c r="B19" s="391" t="s">
        <v>889</v>
      </c>
      <c r="C19" s="392">
        <v>42443</v>
      </c>
      <c r="D19" s="390">
        <v>424</v>
      </c>
      <c r="E19" s="392">
        <v>42436</v>
      </c>
      <c r="F19" s="395" t="s">
        <v>93</v>
      </c>
      <c r="G19" s="394" t="s">
        <v>139</v>
      </c>
      <c r="H19" s="394" t="s">
        <v>272</v>
      </c>
      <c r="I19" s="390" t="s">
        <v>53</v>
      </c>
      <c r="J19" s="398">
        <v>200</v>
      </c>
      <c r="K19" s="376">
        <v>81.900000000000006</v>
      </c>
      <c r="L19" s="376">
        <f t="shared" si="0"/>
        <v>16380.000000000002</v>
      </c>
      <c r="M19" s="376">
        <f t="shared" si="1"/>
        <v>2620.8000000000002</v>
      </c>
      <c r="N19" s="433">
        <f t="shared" si="2"/>
        <v>19000.800000000003</v>
      </c>
      <c r="O19" s="6"/>
    </row>
    <row r="20" spans="1:15" s="66" customFormat="1" ht="20.399999999999999" x14ac:dyDescent="0.25">
      <c r="A20" s="390" t="s">
        <v>888</v>
      </c>
      <c r="B20" s="391" t="s">
        <v>889</v>
      </c>
      <c r="C20" s="392">
        <v>42443</v>
      </c>
      <c r="D20" s="390">
        <v>424</v>
      </c>
      <c r="E20" s="392">
        <v>42436</v>
      </c>
      <c r="F20" s="395" t="s">
        <v>93</v>
      </c>
      <c r="G20" s="394" t="s">
        <v>139</v>
      </c>
      <c r="H20" s="394" t="s">
        <v>144</v>
      </c>
      <c r="I20" s="390" t="s">
        <v>53</v>
      </c>
      <c r="J20" s="398">
        <v>3</v>
      </c>
      <c r="K20" s="376">
        <v>767.24</v>
      </c>
      <c r="L20" s="376">
        <f t="shared" si="0"/>
        <v>2301.7200000000003</v>
      </c>
      <c r="M20" s="376">
        <f t="shared" si="1"/>
        <v>368.27520000000004</v>
      </c>
      <c r="N20" s="433">
        <f t="shared" si="2"/>
        <v>2669.9952000000003</v>
      </c>
      <c r="O20" s="6"/>
    </row>
    <row r="21" spans="1:15" s="66" customFormat="1" ht="20.399999999999999" x14ac:dyDescent="0.25">
      <c r="A21" s="390" t="s">
        <v>894</v>
      </c>
      <c r="B21" s="391" t="s">
        <v>895</v>
      </c>
      <c r="C21" s="392">
        <v>42451</v>
      </c>
      <c r="D21" s="390" t="s">
        <v>288</v>
      </c>
      <c r="E21" s="392">
        <v>42445</v>
      </c>
      <c r="F21" s="395" t="s">
        <v>93</v>
      </c>
      <c r="G21" s="394" t="s">
        <v>108</v>
      </c>
      <c r="H21" s="394" t="s">
        <v>272</v>
      </c>
      <c r="I21" s="390" t="s">
        <v>53</v>
      </c>
      <c r="J21" s="398">
        <v>250</v>
      </c>
      <c r="K21" s="376">
        <v>81.900000000000006</v>
      </c>
      <c r="L21" s="376">
        <f t="shared" si="0"/>
        <v>20475</v>
      </c>
      <c r="M21" s="376">
        <f t="shared" si="1"/>
        <v>3276</v>
      </c>
      <c r="N21" s="433">
        <f t="shared" si="2"/>
        <v>23751</v>
      </c>
      <c r="O21" s="6"/>
    </row>
    <row r="22" spans="1:15" s="66" customFormat="1" ht="20.399999999999999" x14ac:dyDescent="0.25">
      <c r="A22" s="390" t="s">
        <v>894</v>
      </c>
      <c r="B22" s="391" t="s">
        <v>895</v>
      </c>
      <c r="C22" s="392">
        <v>42451</v>
      </c>
      <c r="D22" s="390" t="s">
        <v>288</v>
      </c>
      <c r="E22" s="392">
        <v>42445</v>
      </c>
      <c r="F22" s="395" t="s">
        <v>93</v>
      </c>
      <c r="G22" s="394" t="s">
        <v>108</v>
      </c>
      <c r="H22" s="394" t="s">
        <v>289</v>
      </c>
      <c r="I22" s="390" t="s">
        <v>53</v>
      </c>
      <c r="J22" s="398">
        <v>1000</v>
      </c>
      <c r="K22" s="376">
        <v>3.2</v>
      </c>
      <c r="L22" s="376">
        <f t="shared" si="0"/>
        <v>3200</v>
      </c>
      <c r="M22" s="376">
        <f t="shared" si="1"/>
        <v>512</v>
      </c>
      <c r="N22" s="433">
        <f t="shared" si="2"/>
        <v>3712</v>
      </c>
      <c r="O22" s="6"/>
    </row>
    <row r="23" spans="1:15" s="66" customFormat="1" ht="20.399999999999999" x14ac:dyDescent="0.25">
      <c r="A23" s="390" t="s">
        <v>890</v>
      </c>
      <c r="B23" s="391" t="s">
        <v>891</v>
      </c>
      <c r="C23" s="392">
        <v>42451</v>
      </c>
      <c r="D23" s="390" t="s">
        <v>291</v>
      </c>
      <c r="E23" s="392">
        <v>42445</v>
      </c>
      <c r="F23" s="395" t="s">
        <v>93</v>
      </c>
      <c r="G23" s="394" t="s">
        <v>108</v>
      </c>
      <c r="H23" s="394" t="s">
        <v>94</v>
      </c>
      <c r="I23" s="390" t="s">
        <v>107</v>
      </c>
      <c r="J23" s="398">
        <v>1</v>
      </c>
      <c r="K23" s="376">
        <v>2500</v>
      </c>
      <c r="L23" s="376">
        <f t="shared" si="0"/>
        <v>2500</v>
      </c>
      <c r="M23" s="376">
        <f t="shared" si="1"/>
        <v>400</v>
      </c>
      <c r="N23" s="433">
        <f t="shared" si="2"/>
        <v>2900</v>
      </c>
      <c r="O23" s="6"/>
    </row>
    <row r="24" spans="1:15" s="66" customFormat="1" ht="20.399999999999999" x14ac:dyDescent="0.25">
      <c r="A24" s="390" t="s">
        <v>892</v>
      </c>
      <c r="B24" s="391" t="s">
        <v>893</v>
      </c>
      <c r="C24" s="392">
        <v>42451</v>
      </c>
      <c r="D24" s="390" t="s">
        <v>292</v>
      </c>
      <c r="E24" s="392">
        <v>42445</v>
      </c>
      <c r="F24" s="395" t="s">
        <v>93</v>
      </c>
      <c r="G24" s="394" t="s">
        <v>108</v>
      </c>
      <c r="H24" s="394" t="s">
        <v>94</v>
      </c>
      <c r="I24" s="390" t="s">
        <v>107</v>
      </c>
      <c r="J24" s="398">
        <v>1</v>
      </c>
      <c r="K24" s="376">
        <v>2500</v>
      </c>
      <c r="L24" s="376">
        <f t="shared" si="0"/>
        <v>2500</v>
      </c>
      <c r="M24" s="376">
        <f t="shared" si="1"/>
        <v>400</v>
      </c>
      <c r="N24" s="433">
        <f t="shared" si="2"/>
        <v>2900</v>
      </c>
      <c r="O24" s="6"/>
    </row>
    <row r="25" spans="1:15" s="66" customFormat="1" ht="20.399999999999999" x14ac:dyDescent="0.25">
      <c r="A25" s="390" t="s">
        <v>884</v>
      </c>
      <c r="B25" s="391" t="s">
        <v>885</v>
      </c>
      <c r="C25" s="392">
        <v>42460</v>
      </c>
      <c r="D25" s="390" t="s">
        <v>328</v>
      </c>
      <c r="E25" s="392">
        <v>42459</v>
      </c>
      <c r="F25" s="395" t="s">
        <v>89</v>
      </c>
      <c r="G25" s="474" t="s">
        <v>60</v>
      </c>
      <c r="H25" s="394" t="s">
        <v>61</v>
      </c>
      <c r="I25" s="390" t="s">
        <v>57</v>
      </c>
      <c r="J25" s="398">
        <v>5</v>
      </c>
      <c r="K25" s="376">
        <v>1100</v>
      </c>
      <c r="L25" s="376">
        <f t="shared" si="0"/>
        <v>5500</v>
      </c>
      <c r="M25" s="376">
        <f t="shared" si="1"/>
        <v>880</v>
      </c>
      <c r="N25" s="433">
        <f t="shared" si="2"/>
        <v>6380</v>
      </c>
      <c r="O25" s="6"/>
    </row>
    <row r="26" spans="1:15" s="66" customFormat="1" ht="20.399999999999999" x14ac:dyDescent="0.25">
      <c r="A26" s="390" t="s">
        <v>884</v>
      </c>
      <c r="B26" s="391" t="s">
        <v>885</v>
      </c>
      <c r="C26" s="392">
        <v>42460</v>
      </c>
      <c r="D26" s="390" t="s">
        <v>328</v>
      </c>
      <c r="E26" s="392">
        <v>42459</v>
      </c>
      <c r="F26" s="395" t="s">
        <v>89</v>
      </c>
      <c r="G26" s="474" t="s">
        <v>60</v>
      </c>
      <c r="H26" s="394" t="s">
        <v>56</v>
      </c>
      <c r="I26" s="390" t="s">
        <v>57</v>
      </c>
      <c r="J26" s="398">
        <v>3</v>
      </c>
      <c r="K26" s="376">
        <v>1400</v>
      </c>
      <c r="L26" s="376">
        <f t="shared" si="0"/>
        <v>4200</v>
      </c>
      <c r="M26" s="376">
        <f t="shared" si="1"/>
        <v>672</v>
      </c>
      <c r="N26" s="433">
        <f t="shared" si="2"/>
        <v>4872</v>
      </c>
      <c r="O26" s="6"/>
    </row>
    <row r="27" spans="1:15" s="66" customFormat="1" ht="20.399999999999999" x14ac:dyDescent="0.25">
      <c r="A27" s="390" t="s">
        <v>884</v>
      </c>
      <c r="B27" s="391" t="s">
        <v>885</v>
      </c>
      <c r="C27" s="392">
        <v>42460</v>
      </c>
      <c r="D27" s="390" t="s">
        <v>330</v>
      </c>
      <c r="E27" s="392">
        <v>42451</v>
      </c>
      <c r="F27" s="395" t="s">
        <v>89</v>
      </c>
      <c r="G27" s="474" t="s">
        <v>60</v>
      </c>
      <c r="H27" s="394" t="s">
        <v>56</v>
      </c>
      <c r="I27" s="390" t="s">
        <v>57</v>
      </c>
      <c r="J27" s="398">
        <v>2</v>
      </c>
      <c r="K27" s="376">
        <v>1400</v>
      </c>
      <c r="L27" s="376">
        <f t="shared" si="0"/>
        <v>2800</v>
      </c>
      <c r="M27" s="376">
        <f t="shared" si="1"/>
        <v>448</v>
      </c>
      <c r="N27" s="433">
        <f t="shared" si="2"/>
        <v>3248</v>
      </c>
      <c r="O27" s="6"/>
    </row>
    <row r="28" spans="1:15" s="66" customFormat="1" ht="20.399999999999999" x14ac:dyDescent="0.25">
      <c r="A28" s="390" t="s">
        <v>900</v>
      </c>
      <c r="B28" s="391" t="s">
        <v>901</v>
      </c>
      <c r="C28" s="392">
        <v>42460</v>
      </c>
      <c r="D28" s="390">
        <v>434</v>
      </c>
      <c r="E28" s="392">
        <v>42459</v>
      </c>
      <c r="F28" s="395" t="s">
        <v>105</v>
      </c>
      <c r="G28" s="474" t="s">
        <v>139</v>
      </c>
      <c r="H28" s="394" t="s">
        <v>144</v>
      </c>
      <c r="I28" s="390" t="s">
        <v>53</v>
      </c>
      <c r="J28" s="398">
        <v>2</v>
      </c>
      <c r="K28" s="376">
        <v>767.24</v>
      </c>
      <c r="L28" s="376">
        <f t="shared" si="0"/>
        <v>1534.48</v>
      </c>
      <c r="M28" s="376">
        <f t="shared" si="1"/>
        <v>245.51680000000002</v>
      </c>
      <c r="N28" s="433">
        <f t="shared" si="2"/>
        <v>1779.9968000000001</v>
      </c>
      <c r="O28" s="6"/>
    </row>
    <row r="29" spans="1:15" s="66" customFormat="1" ht="20.399999999999999" x14ac:dyDescent="0.25">
      <c r="A29" s="390" t="s">
        <v>896</v>
      </c>
      <c r="B29" s="391" t="s">
        <v>897</v>
      </c>
      <c r="C29" s="392">
        <v>42460</v>
      </c>
      <c r="D29" s="390" t="s">
        <v>354</v>
      </c>
      <c r="E29" s="392">
        <v>42459</v>
      </c>
      <c r="F29" s="395" t="s">
        <v>93</v>
      </c>
      <c r="G29" s="474" t="s">
        <v>108</v>
      </c>
      <c r="H29" s="273" t="s">
        <v>957</v>
      </c>
      <c r="I29" s="274" t="s">
        <v>983</v>
      </c>
      <c r="J29" s="266">
        <v>1</v>
      </c>
      <c r="K29" s="267">
        <v>2500</v>
      </c>
      <c r="L29" s="376">
        <f t="shared" si="0"/>
        <v>2500</v>
      </c>
      <c r="M29" s="376">
        <f t="shared" si="1"/>
        <v>400</v>
      </c>
      <c r="N29" s="433">
        <f t="shared" si="2"/>
        <v>2900</v>
      </c>
      <c r="O29" s="6"/>
    </row>
    <row r="30" spans="1:15" s="66" customFormat="1" ht="20.399999999999999" x14ac:dyDescent="0.25">
      <c r="A30" s="390" t="s">
        <v>896</v>
      </c>
      <c r="B30" s="391" t="s">
        <v>897</v>
      </c>
      <c r="C30" s="392">
        <v>42460</v>
      </c>
      <c r="D30" s="390" t="s">
        <v>355</v>
      </c>
      <c r="E30" s="392">
        <v>42459</v>
      </c>
      <c r="F30" s="395" t="s">
        <v>93</v>
      </c>
      <c r="G30" s="474" t="s">
        <v>108</v>
      </c>
      <c r="H30" s="273" t="s">
        <v>151</v>
      </c>
      <c r="I30" s="274" t="s">
        <v>959</v>
      </c>
      <c r="J30" s="266">
        <v>300</v>
      </c>
      <c r="K30" s="267">
        <v>3.12</v>
      </c>
      <c r="L30" s="376">
        <f t="shared" si="0"/>
        <v>936</v>
      </c>
      <c r="M30" s="376">
        <f t="shared" si="1"/>
        <v>149.76</v>
      </c>
      <c r="N30" s="433">
        <f t="shared" si="2"/>
        <v>1085.76</v>
      </c>
      <c r="O30" s="6"/>
    </row>
    <row r="31" spans="1:15" s="66" customFormat="1" ht="20.399999999999999" x14ac:dyDescent="0.25">
      <c r="A31" s="390" t="s">
        <v>898</v>
      </c>
      <c r="B31" s="391" t="s">
        <v>899</v>
      </c>
      <c r="C31" s="392">
        <v>42460</v>
      </c>
      <c r="D31" s="390">
        <v>141</v>
      </c>
      <c r="E31" s="392">
        <v>42460</v>
      </c>
      <c r="F31" s="395" t="s">
        <v>362</v>
      </c>
      <c r="G31" s="394" t="s">
        <v>203</v>
      </c>
      <c r="H31" s="394" t="s">
        <v>207</v>
      </c>
      <c r="I31" s="390" t="s">
        <v>359</v>
      </c>
      <c r="J31" s="398">
        <v>6</v>
      </c>
      <c r="K31" s="376">
        <v>2500</v>
      </c>
      <c r="L31" s="376">
        <f t="shared" si="0"/>
        <v>15000</v>
      </c>
      <c r="M31" s="376">
        <f t="shared" si="1"/>
        <v>2400</v>
      </c>
      <c r="N31" s="433">
        <f t="shared" si="2"/>
        <v>17400</v>
      </c>
      <c r="O31" s="6"/>
    </row>
    <row r="32" spans="1:15" s="66" customFormat="1" ht="20.399999999999999" x14ac:dyDescent="0.25">
      <c r="A32" s="390" t="s">
        <v>877</v>
      </c>
      <c r="B32" s="391" t="s">
        <v>878</v>
      </c>
      <c r="C32" s="392">
        <v>42430</v>
      </c>
      <c r="D32" s="390" t="s">
        <v>401</v>
      </c>
      <c r="E32" s="392">
        <v>42429</v>
      </c>
      <c r="F32" s="395" t="s">
        <v>397</v>
      </c>
      <c r="G32" s="394" t="s">
        <v>410</v>
      </c>
      <c r="H32" s="394" t="s">
        <v>883</v>
      </c>
      <c r="I32" s="390" t="s">
        <v>432</v>
      </c>
      <c r="J32" s="398"/>
      <c r="K32" s="376"/>
      <c r="L32" s="376">
        <f t="shared" si="0"/>
        <v>0</v>
      </c>
      <c r="M32" s="376">
        <f t="shared" si="1"/>
        <v>0</v>
      </c>
      <c r="N32" s="433">
        <v>12600</v>
      </c>
      <c r="O32" s="6"/>
    </row>
    <row r="33" spans="1:15" s="66" customFormat="1" ht="20.399999999999999" x14ac:dyDescent="0.25">
      <c r="A33" s="390" t="s">
        <v>879</v>
      </c>
      <c r="B33" s="391" t="s">
        <v>880</v>
      </c>
      <c r="C33" s="392">
        <v>42437</v>
      </c>
      <c r="D33" s="390" t="s">
        <v>401</v>
      </c>
      <c r="E33" s="392">
        <v>42436</v>
      </c>
      <c r="F33" s="395" t="s">
        <v>397</v>
      </c>
      <c r="G33" s="394" t="s">
        <v>410</v>
      </c>
      <c r="H33" s="394" t="s">
        <v>782</v>
      </c>
      <c r="I33" s="390" t="s">
        <v>432</v>
      </c>
      <c r="J33" s="398"/>
      <c r="K33" s="376"/>
      <c r="L33" s="376">
        <f t="shared" si="0"/>
        <v>0</v>
      </c>
      <c r="M33" s="376">
        <f t="shared" si="1"/>
        <v>0</v>
      </c>
      <c r="N33" s="433">
        <v>16150</v>
      </c>
      <c r="O33" s="6"/>
    </row>
    <row r="34" spans="1:15" s="66" customFormat="1" ht="20.399999999999999" x14ac:dyDescent="0.25">
      <c r="A34" s="390" t="s">
        <v>881</v>
      </c>
      <c r="B34" s="391" t="s">
        <v>882</v>
      </c>
      <c r="C34" s="392">
        <v>42443</v>
      </c>
      <c r="D34" s="390" t="s">
        <v>401</v>
      </c>
      <c r="E34" s="392">
        <v>42443</v>
      </c>
      <c r="F34" s="395" t="s">
        <v>397</v>
      </c>
      <c r="G34" s="394" t="s">
        <v>410</v>
      </c>
      <c r="H34" s="394" t="s">
        <v>416</v>
      </c>
      <c r="I34" s="390" t="s">
        <v>432</v>
      </c>
      <c r="J34" s="398"/>
      <c r="K34" s="376"/>
      <c r="L34" s="376">
        <f t="shared" si="0"/>
        <v>0</v>
      </c>
      <c r="M34" s="376">
        <f t="shared" si="1"/>
        <v>0</v>
      </c>
      <c r="N34" s="433">
        <v>8400</v>
      </c>
      <c r="O34" s="6"/>
    </row>
    <row r="35" spans="1:15" s="66" customFormat="1" ht="12" x14ac:dyDescent="0.25">
      <c r="A35" s="390"/>
      <c r="B35" s="390"/>
      <c r="C35" s="392"/>
      <c r="D35" s="393"/>
      <c r="E35" s="476"/>
      <c r="F35" s="395"/>
      <c r="G35" s="394"/>
      <c r="H35" s="394"/>
      <c r="I35" s="395"/>
      <c r="J35" s="395"/>
      <c r="K35" s="376"/>
      <c r="L35" s="376">
        <f t="shared" si="0"/>
        <v>0</v>
      </c>
      <c r="M35" s="376">
        <f t="shared" si="1"/>
        <v>0</v>
      </c>
      <c r="N35" s="376">
        <f t="shared" si="2"/>
        <v>0</v>
      </c>
    </row>
    <row r="36" spans="1:15" s="66" customFormat="1" ht="12" x14ac:dyDescent="0.25">
      <c r="A36" s="396"/>
      <c r="B36" s="396"/>
      <c r="C36" s="396"/>
      <c r="D36" s="396"/>
      <c r="E36" s="396"/>
      <c r="F36" s="395"/>
      <c r="G36" s="396"/>
      <c r="H36" s="396"/>
      <c r="I36" s="393"/>
      <c r="J36" s="393"/>
      <c r="K36" s="378"/>
      <c r="L36" s="378"/>
      <c r="M36" s="378"/>
      <c r="N36" s="378">
        <f>SUM(N17:N35)</f>
        <v>131779.552</v>
      </c>
    </row>
    <row r="38" spans="1:15" x14ac:dyDescent="0.3">
      <c r="A38" t="s">
        <v>137</v>
      </c>
      <c r="B38">
        <v>1609</v>
      </c>
      <c r="N38" s="540"/>
    </row>
    <row r="39" spans="1:15" x14ac:dyDescent="0.3">
      <c r="N39" s="264"/>
    </row>
    <row r="40" spans="1:15" x14ac:dyDescent="0.3">
      <c r="N40" s="264"/>
    </row>
    <row r="45" spans="1:15" x14ac:dyDescent="0.3">
      <c r="G45" s="74"/>
    </row>
    <row r="46" spans="1:15" s="81" customFormat="1" ht="10.199999999999999" x14ac:dyDescent="0.2">
      <c r="A46" s="75" t="s">
        <v>28</v>
      </c>
      <c r="B46" s="75"/>
      <c r="C46" s="76"/>
      <c r="D46" s="75"/>
      <c r="E46" s="77" t="s">
        <v>29</v>
      </c>
      <c r="F46" s="78"/>
      <c r="G46" s="79"/>
      <c r="H46" s="594" t="s">
        <v>63</v>
      </c>
      <c r="I46" s="594"/>
      <c r="J46" s="77"/>
      <c r="K46" s="77" t="s">
        <v>64</v>
      </c>
      <c r="L46" s="77"/>
      <c r="M46" s="77"/>
      <c r="N46" s="80"/>
    </row>
    <row r="47" spans="1:15" s="81" customFormat="1" ht="10.199999999999999" x14ac:dyDescent="0.2">
      <c r="A47" s="595" t="s">
        <v>24</v>
      </c>
      <c r="B47" s="595"/>
      <c r="C47" s="82"/>
      <c r="D47" s="77"/>
      <c r="E47" s="595" t="s">
        <v>25</v>
      </c>
      <c r="F47" s="595"/>
      <c r="G47" s="79"/>
      <c r="H47" s="596" t="s">
        <v>32</v>
      </c>
      <c r="I47" s="596"/>
      <c r="J47" s="77"/>
      <c r="K47" s="77" t="s">
        <v>26</v>
      </c>
      <c r="L47" s="77"/>
      <c r="M47" s="77"/>
      <c r="N47" s="80"/>
    </row>
    <row r="48" spans="1:15" s="84" customFormat="1" x14ac:dyDescent="0.3">
      <c r="A48" s="77"/>
      <c r="B48" s="77"/>
      <c r="C48" s="82"/>
      <c r="D48" s="77"/>
      <c r="E48" s="77"/>
      <c r="F48" s="83"/>
      <c r="G48" s="79"/>
      <c r="H48" s="79"/>
      <c r="I48" s="77"/>
      <c r="J48" s="77"/>
      <c r="K48" s="77"/>
      <c r="L48" s="77"/>
      <c r="M48" s="77"/>
      <c r="N48" s="80"/>
      <c r="O48"/>
    </row>
    <row r="49" spans="1:15" s="84" customFormat="1" x14ac:dyDescent="0.3">
      <c r="A49" s="85"/>
      <c r="B49" s="86"/>
      <c r="C49" s="87"/>
      <c r="D49" s="88" t="s">
        <v>27</v>
      </c>
      <c r="E49" s="88"/>
      <c r="F49" s="89"/>
      <c r="G49" s="88"/>
      <c r="H49" s="88"/>
      <c r="I49" s="88"/>
      <c r="J49" s="88"/>
      <c r="K49" s="88"/>
      <c r="L49" s="88"/>
      <c r="M49" s="88"/>
      <c r="N49" s="90"/>
      <c r="O49"/>
    </row>
    <row r="50" spans="1:15" x14ac:dyDescent="0.3">
      <c r="E50" s="74"/>
      <c r="G50" s="74"/>
    </row>
    <row r="51" spans="1:15" x14ac:dyDescent="0.3">
      <c r="G51" s="91"/>
    </row>
    <row r="52" spans="1:15" x14ac:dyDescent="0.3">
      <c r="G52" s="91"/>
    </row>
  </sheetData>
  <mergeCells count="6">
    <mergeCell ref="A10:C10"/>
    <mergeCell ref="A13:B13"/>
    <mergeCell ref="H46:I46"/>
    <mergeCell ref="A47:B47"/>
    <mergeCell ref="E47:F47"/>
    <mergeCell ref="H47:I47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4"/>
  <sheetViews>
    <sheetView topLeftCell="A22" workbookViewId="0">
      <selection activeCell="G43" sqref="G43"/>
    </sheetView>
  </sheetViews>
  <sheetFormatPr baseColWidth="10" defaultRowHeight="14.4" x14ac:dyDescent="0.3"/>
  <cols>
    <col min="5" max="5" width="15" customWidth="1"/>
    <col min="6" max="6" width="11.5546875" style="72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3.66406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312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313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x14ac:dyDescent="0.3">
      <c r="A15" s="52"/>
      <c r="B15" s="52"/>
      <c r="C15" s="52"/>
      <c r="D15" s="53"/>
      <c r="E15" s="53"/>
      <c r="F15" s="53"/>
      <c r="G15" s="53"/>
      <c r="H15" s="53"/>
      <c r="I15" s="54"/>
      <c r="J15" s="54"/>
      <c r="K15" s="55"/>
      <c r="L15" s="55"/>
      <c r="M15" s="55"/>
      <c r="N15" s="55"/>
    </row>
    <row r="16" spans="1:14" x14ac:dyDescent="0.3">
      <c r="A16" s="52"/>
      <c r="B16" s="52"/>
      <c r="C16" s="52"/>
      <c r="D16" s="53"/>
      <c r="E16" s="53"/>
      <c r="F16" s="53"/>
      <c r="G16" s="53"/>
      <c r="H16" s="53"/>
      <c r="I16" s="54"/>
      <c r="J16" s="54"/>
      <c r="K16" s="55"/>
      <c r="L16" s="55"/>
      <c r="M16" s="55"/>
      <c r="N16" s="55"/>
    </row>
    <row r="17" spans="1:16" ht="7.5" customHeight="1" x14ac:dyDescent="0.3">
      <c r="A17" s="230"/>
      <c r="B17" s="230"/>
      <c r="C17" s="56"/>
      <c r="D17" s="56"/>
      <c r="E17" s="56"/>
      <c r="F17" s="53"/>
      <c r="G17" s="53"/>
      <c r="H17" s="231"/>
      <c r="I17" s="232"/>
      <c r="J17" s="233"/>
      <c r="K17" s="234"/>
      <c r="L17" s="235"/>
      <c r="M17" s="234"/>
      <c r="N17" s="234"/>
    </row>
    <row r="18" spans="1:16" ht="20.399999999999999" x14ac:dyDescent="0.3">
      <c r="A18" s="31" t="s">
        <v>10</v>
      </c>
      <c r="B18" s="31" t="s">
        <v>11</v>
      </c>
      <c r="C18" s="31" t="s">
        <v>12</v>
      </c>
      <c r="D18" s="32" t="s">
        <v>13</v>
      </c>
      <c r="E18" s="33" t="s">
        <v>14</v>
      </c>
      <c r="F18" s="33" t="s">
        <v>15</v>
      </c>
      <c r="G18" s="31" t="s">
        <v>16</v>
      </c>
      <c r="H18" s="31" t="s">
        <v>17</v>
      </c>
      <c r="I18" s="31" t="s">
        <v>18</v>
      </c>
      <c r="J18" s="34" t="s">
        <v>19</v>
      </c>
      <c r="K18" s="58" t="s">
        <v>20</v>
      </c>
      <c r="L18" s="58" t="s">
        <v>21</v>
      </c>
      <c r="M18" s="58" t="s">
        <v>22</v>
      </c>
      <c r="N18" s="58" t="s">
        <v>23</v>
      </c>
      <c r="O18" s="135"/>
      <c r="P18" s="139"/>
    </row>
    <row r="19" spans="1:16" s="66" customFormat="1" ht="24" x14ac:dyDescent="0.25">
      <c r="A19" s="60" t="s">
        <v>906</v>
      </c>
      <c r="B19" s="280" t="s">
        <v>907</v>
      </c>
      <c r="C19" s="61">
        <v>42460</v>
      </c>
      <c r="D19" s="60">
        <v>1633</v>
      </c>
      <c r="E19" s="61">
        <v>42451</v>
      </c>
      <c r="F19" s="63" t="s">
        <v>105</v>
      </c>
      <c r="G19" s="63" t="s">
        <v>48</v>
      </c>
      <c r="H19" s="63" t="s">
        <v>314</v>
      </c>
      <c r="I19" s="60" t="s">
        <v>54</v>
      </c>
      <c r="J19" s="64">
        <v>2</v>
      </c>
      <c r="K19" s="65">
        <v>240</v>
      </c>
      <c r="L19" s="65">
        <f>+J19*K19</f>
        <v>480</v>
      </c>
      <c r="M19" s="65">
        <f>+L19*0.16</f>
        <v>76.8</v>
      </c>
      <c r="N19" s="65">
        <f>+L19+M19</f>
        <v>556.79999999999995</v>
      </c>
    </row>
    <row r="20" spans="1:16" s="66" customFormat="1" ht="24" x14ac:dyDescent="0.25">
      <c r="A20" s="60" t="s">
        <v>906</v>
      </c>
      <c r="B20" s="280" t="s">
        <v>907</v>
      </c>
      <c r="C20" s="61">
        <v>42460</v>
      </c>
      <c r="D20" s="60">
        <v>1633</v>
      </c>
      <c r="E20" s="61">
        <v>42451</v>
      </c>
      <c r="F20" s="63" t="s">
        <v>105</v>
      </c>
      <c r="G20" s="63" t="s">
        <v>48</v>
      </c>
      <c r="H20" s="63" t="s">
        <v>315</v>
      </c>
      <c r="I20" s="60" t="s">
        <v>54</v>
      </c>
      <c r="J20" s="64">
        <v>2</v>
      </c>
      <c r="K20" s="65">
        <v>1866</v>
      </c>
      <c r="L20" s="65">
        <f t="shared" ref="L20:L32" si="0">+J20*K20</f>
        <v>3732</v>
      </c>
      <c r="M20" s="65">
        <f t="shared" ref="M20:M32" si="1">+L20*0.16</f>
        <v>597.12</v>
      </c>
      <c r="N20" s="65">
        <f t="shared" ref="N20:N32" si="2">+L20+M20</f>
        <v>4329.12</v>
      </c>
    </row>
    <row r="21" spans="1:16" s="66" customFormat="1" ht="24" x14ac:dyDescent="0.25">
      <c r="A21" s="60" t="s">
        <v>906</v>
      </c>
      <c r="B21" s="280" t="s">
        <v>907</v>
      </c>
      <c r="C21" s="61">
        <v>42460</v>
      </c>
      <c r="D21" s="60">
        <v>1633</v>
      </c>
      <c r="E21" s="61">
        <v>42451</v>
      </c>
      <c r="F21" s="63" t="s">
        <v>105</v>
      </c>
      <c r="G21" s="63" t="s">
        <v>48</v>
      </c>
      <c r="H21" s="63" t="s">
        <v>50</v>
      </c>
      <c r="I21" s="60" t="s">
        <v>52</v>
      </c>
      <c r="J21" s="64">
        <v>15</v>
      </c>
      <c r="K21" s="65">
        <v>29</v>
      </c>
      <c r="L21" s="65">
        <f t="shared" si="0"/>
        <v>435</v>
      </c>
      <c r="M21" s="65">
        <f t="shared" si="1"/>
        <v>69.600000000000009</v>
      </c>
      <c r="N21" s="65">
        <f t="shared" si="2"/>
        <v>504.6</v>
      </c>
    </row>
    <row r="22" spans="1:16" s="66" customFormat="1" ht="24" x14ac:dyDescent="0.25">
      <c r="A22" s="60" t="s">
        <v>906</v>
      </c>
      <c r="B22" s="280" t="s">
        <v>907</v>
      </c>
      <c r="C22" s="61">
        <v>42460</v>
      </c>
      <c r="D22" s="60">
        <v>1633</v>
      </c>
      <c r="E22" s="61">
        <v>42451</v>
      </c>
      <c r="F22" s="63" t="s">
        <v>105</v>
      </c>
      <c r="G22" s="63" t="s">
        <v>48</v>
      </c>
      <c r="H22" s="63" t="s">
        <v>316</v>
      </c>
      <c r="I22" s="60" t="s">
        <v>53</v>
      </c>
      <c r="J22" s="64">
        <v>3</v>
      </c>
      <c r="K22" s="65">
        <v>87</v>
      </c>
      <c r="L22" s="65">
        <f t="shared" si="0"/>
        <v>261</v>
      </c>
      <c r="M22" s="65">
        <f t="shared" si="1"/>
        <v>41.76</v>
      </c>
      <c r="N22" s="65">
        <f t="shared" si="2"/>
        <v>302.76</v>
      </c>
    </row>
    <row r="23" spans="1:16" s="66" customFormat="1" ht="24" x14ac:dyDescent="0.25">
      <c r="A23" s="60" t="s">
        <v>904</v>
      </c>
      <c r="B23" s="280" t="s">
        <v>905</v>
      </c>
      <c r="C23" s="61">
        <v>42460</v>
      </c>
      <c r="D23" s="60">
        <v>122</v>
      </c>
      <c r="E23" s="61">
        <v>42459</v>
      </c>
      <c r="F23" s="63" t="s">
        <v>105</v>
      </c>
      <c r="G23" s="63" t="s">
        <v>238</v>
      </c>
      <c r="H23" s="63" t="s">
        <v>319</v>
      </c>
      <c r="I23" s="60" t="s">
        <v>53</v>
      </c>
      <c r="J23" s="64">
        <v>14</v>
      </c>
      <c r="K23" s="65">
        <v>3470.73</v>
      </c>
      <c r="L23" s="65">
        <f t="shared" si="0"/>
        <v>48590.22</v>
      </c>
      <c r="M23" s="65">
        <f t="shared" si="1"/>
        <v>7774.4351999999999</v>
      </c>
      <c r="N23" s="65">
        <f t="shared" si="2"/>
        <v>56364.655200000001</v>
      </c>
    </row>
    <row r="24" spans="1:16" s="66" customFormat="1" ht="24" x14ac:dyDescent="0.25">
      <c r="A24" s="60" t="s">
        <v>904</v>
      </c>
      <c r="B24" s="280" t="s">
        <v>905</v>
      </c>
      <c r="C24" s="61">
        <v>42460</v>
      </c>
      <c r="D24" s="60">
        <v>122</v>
      </c>
      <c r="E24" s="61">
        <v>42459</v>
      </c>
      <c r="F24" s="63" t="s">
        <v>105</v>
      </c>
      <c r="G24" s="63" t="s">
        <v>238</v>
      </c>
      <c r="H24" s="63" t="s">
        <v>320</v>
      </c>
      <c r="I24" s="60" t="s">
        <v>53</v>
      </c>
      <c r="J24" s="64">
        <v>240</v>
      </c>
      <c r="K24" s="65">
        <v>5</v>
      </c>
      <c r="L24" s="65">
        <f t="shared" si="0"/>
        <v>1200</v>
      </c>
      <c r="M24" s="65">
        <f t="shared" si="1"/>
        <v>192</v>
      </c>
      <c r="N24" s="65">
        <f t="shared" si="2"/>
        <v>1392</v>
      </c>
    </row>
    <row r="25" spans="1:16" s="66" customFormat="1" ht="24" x14ac:dyDescent="0.25">
      <c r="A25" s="60" t="s">
        <v>904</v>
      </c>
      <c r="B25" s="280" t="s">
        <v>905</v>
      </c>
      <c r="C25" s="61">
        <v>42460</v>
      </c>
      <c r="D25" s="60">
        <v>122</v>
      </c>
      <c r="E25" s="61">
        <v>42459</v>
      </c>
      <c r="F25" s="63" t="s">
        <v>105</v>
      </c>
      <c r="G25" s="63" t="s">
        <v>238</v>
      </c>
      <c r="H25" s="63" t="s">
        <v>321</v>
      </c>
      <c r="I25" s="60" t="s">
        <v>53</v>
      </c>
      <c r="J25" s="64">
        <v>240</v>
      </c>
      <c r="K25" s="65">
        <v>1.2</v>
      </c>
      <c r="L25" s="65">
        <f t="shared" si="0"/>
        <v>288</v>
      </c>
      <c r="M25" s="65">
        <f t="shared" si="1"/>
        <v>46.08</v>
      </c>
      <c r="N25" s="65">
        <f t="shared" si="2"/>
        <v>334.08</v>
      </c>
    </row>
    <row r="26" spans="1:16" s="66" customFormat="1" ht="24" x14ac:dyDescent="0.25">
      <c r="A26" s="60" t="s">
        <v>904</v>
      </c>
      <c r="B26" s="280" t="s">
        <v>905</v>
      </c>
      <c r="C26" s="61">
        <v>42460</v>
      </c>
      <c r="D26" s="60">
        <v>122</v>
      </c>
      <c r="E26" s="61">
        <v>42459</v>
      </c>
      <c r="F26" s="63" t="s">
        <v>105</v>
      </c>
      <c r="G26" s="63" t="s">
        <v>238</v>
      </c>
      <c r="H26" s="63" t="s">
        <v>197</v>
      </c>
      <c r="I26" s="60" t="s">
        <v>57</v>
      </c>
      <c r="J26" s="64">
        <v>1</v>
      </c>
      <c r="K26" s="65">
        <v>12490</v>
      </c>
      <c r="L26" s="65">
        <f t="shared" si="0"/>
        <v>12490</v>
      </c>
      <c r="M26" s="65">
        <f t="shared" si="1"/>
        <v>1998.4</v>
      </c>
      <c r="N26" s="65">
        <f t="shared" si="2"/>
        <v>14488.4</v>
      </c>
    </row>
    <row r="27" spans="1:16" s="66" customFormat="1" ht="24" x14ac:dyDescent="0.25">
      <c r="A27" s="60" t="s">
        <v>904</v>
      </c>
      <c r="B27" s="280" t="s">
        <v>905</v>
      </c>
      <c r="C27" s="61">
        <v>42460</v>
      </c>
      <c r="D27" s="60">
        <v>122</v>
      </c>
      <c r="E27" s="61">
        <v>42459</v>
      </c>
      <c r="F27" s="63" t="s">
        <v>105</v>
      </c>
      <c r="G27" s="63" t="s">
        <v>238</v>
      </c>
      <c r="H27" s="63" t="s">
        <v>322</v>
      </c>
      <c r="I27" s="60" t="s">
        <v>53</v>
      </c>
      <c r="J27" s="64">
        <v>4</v>
      </c>
      <c r="K27" s="65">
        <v>378.98</v>
      </c>
      <c r="L27" s="65">
        <f t="shared" si="0"/>
        <v>1515.92</v>
      </c>
      <c r="M27" s="65">
        <f t="shared" si="1"/>
        <v>242.5472</v>
      </c>
      <c r="N27" s="65">
        <f t="shared" si="2"/>
        <v>1758.4672</v>
      </c>
    </row>
    <row r="28" spans="1:16" s="66" customFormat="1" ht="24" x14ac:dyDescent="0.25">
      <c r="A28" s="60" t="s">
        <v>902</v>
      </c>
      <c r="B28" s="280" t="s">
        <v>903</v>
      </c>
      <c r="C28" s="61">
        <v>42460</v>
      </c>
      <c r="D28" s="60">
        <v>2171</v>
      </c>
      <c r="E28" s="61">
        <v>42458</v>
      </c>
      <c r="F28" s="63" t="s">
        <v>105</v>
      </c>
      <c r="G28" s="67" t="s">
        <v>122</v>
      </c>
      <c r="H28" s="63" t="s">
        <v>989</v>
      </c>
      <c r="I28" s="280" t="s">
        <v>959</v>
      </c>
      <c r="J28" s="280">
        <v>12</v>
      </c>
      <c r="K28" s="63">
        <v>437.07</v>
      </c>
      <c r="L28" s="65">
        <f t="shared" si="0"/>
        <v>5244.84</v>
      </c>
      <c r="M28" s="65">
        <f t="shared" si="1"/>
        <v>839.17439999999999</v>
      </c>
      <c r="N28" s="65">
        <f t="shared" si="2"/>
        <v>6084.0144</v>
      </c>
    </row>
    <row r="29" spans="1:16" s="66" customFormat="1" ht="24" x14ac:dyDescent="0.25">
      <c r="A29" s="60" t="s">
        <v>902</v>
      </c>
      <c r="B29" s="280" t="s">
        <v>903</v>
      </c>
      <c r="C29" s="61">
        <v>42460</v>
      </c>
      <c r="D29" s="60">
        <v>2171</v>
      </c>
      <c r="E29" s="61">
        <v>42458</v>
      </c>
      <c r="F29" s="63" t="s">
        <v>105</v>
      </c>
      <c r="G29" s="67" t="s">
        <v>122</v>
      </c>
      <c r="H29" s="63" t="s">
        <v>990</v>
      </c>
      <c r="I29" s="280" t="s">
        <v>959</v>
      </c>
      <c r="J29" s="280">
        <v>4</v>
      </c>
      <c r="K29" s="63">
        <v>387.93</v>
      </c>
      <c r="L29" s="65">
        <f t="shared" si="0"/>
        <v>1551.72</v>
      </c>
      <c r="M29" s="65">
        <f t="shared" si="1"/>
        <v>248.27520000000001</v>
      </c>
      <c r="N29" s="65">
        <f t="shared" si="2"/>
        <v>1799.9952000000001</v>
      </c>
    </row>
    <row r="30" spans="1:16" s="66" customFormat="1" ht="24" x14ac:dyDescent="0.25">
      <c r="A30" s="60" t="s">
        <v>902</v>
      </c>
      <c r="B30" s="280" t="s">
        <v>903</v>
      </c>
      <c r="C30" s="61">
        <v>42460</v>
      </c>
      <c r="D30" s="60">
        <v>2171</v>
      </c>
      <c r="E30" s="61">
        <v>42458</v>
      </c>
      <c r="F30" s="63" t="s">
        <v>105</v>
      </c>
      <c r="G30" s="67" t="s">
        <v>122</v>
      </c>
      <c r="H30" s="63" t="s">
        <v>991</v>
      </c>
      <c r="I30" s="280" t="s">
        <v>959</v>
      </c>
      <c r="J30" s="280">
        <v>5</v>
      </c>
      <c r="K30" s="63">
        <v>51.72</v>
      </c>
      <c r="L30" s="65">
        <f t="shared" si="0"/>
        <v>258.60000000000002</v>
      </c>
      <c r="M30" s="65">
        <f t="shared" si="1"/>
        <v>41.376000000000005</v>
      </c>
      <c r="N30" s="65">
        <f t="shared" si="2"/>
        <v>299.976</v>
      </c>
    </row>
    <row r="31" spans="1:16" s="66" customFormat="1" ht="24" x14ac:dyDescent="0.25">
      <c r="A31" s="60" t="s">
        <v>902</v>
      </c>
      <c r="B31" s="280" t="s">
        <v>903</v>
      </c>
      <c r="C31" s="61">
        <v>42460</v>
      </c>
      <c r="D31" s="60">
        <v>2171</v>
      </c>
      <c r="E31" s="61">
        <v>42458</v>
      </c>
      <c r="F31" s="63" t="s">
        <v>105</v>
      </c>
      <c r="G31" s="67" t="s">
        <v>122</v>
      </c>
      <c r="H31" s="63" t="s">
        <v>992</v>
      </c>
      <c r="I31" s="280" t="s">
        <v>112</v>
      </c>
      <c r="J31" s="280">
        <v>10</v>
      </c>
      <c r="K31" s="63">
        <v>51.72</v>
      </c>
      <c r="L31" s="65">
        <f t="shared" si="0"/>
        <v>517.20000000000005</v>
      </c>
      <c r="M31" s="65">
        <f t="shared" si="1"/>
        <v>82.75200000000001</v>
      </c>
      <c r="N31" s="65">
        <f t="shared" si="2"/>
        <v>599.952</v>
      </c>
    </row>
    <row r="32" spans="1:16" s="66" customFormat="1" ht="24" x14ac:dyDescent="0.25">
      <c r="A32" s="60" t="s">
        <v>902</v>
      </c>
      <c r="B32" s="280" t="s">
        <v>903</v>
      </c>
      <c r="C32" s="61">
        <v>42460</v>
      </c>
      <c r="D32" s="60">
        <v>2171</v>
      </c>
      <c r="E32" s="61">
        <v>42458</v>
      </c>
      <c r="F32" s="63" t="s">
        <v>105</v>
      </c>
      <c r="G32" s="67" t="s">
        <v>122</v>
      </c>
      <c r="H32" s="63" t="s">
        <v>993</v>
      </c>
      <c r="I32" s="280" t="s">
        <v>959</v>
      </c>
      <c r="J32" s="280">
        <v>500</v>
      </c>
      <c r="K32" s="63">
        <v>1.29</v>
      </c>
      <c r="L32" s="65">
        <f t="shared" si="0"/>
        <v>645</v>
      </c>
      <c r="M32" s="65">
        <f t="shared" si="1"/>
        <v>103.2</v>
      </c>
      <c r="N32" s="65">
        <f t="shared" si="2"/>
        <v>748.2</v>
      </c>
    </row>
    <row r="33" spans="1:14" s="66" customFormat="1" ht="12" x14ac:dyDescent="0.25">
      <c r="A33" s="287"/>
      <c r="B33" s="545"/>
      <c r="C33" s="288"/>
      <c r="D33" s="287"/>
      <c r="E33" s="288"/>
      <c r="F33" s="292"/>
      <c r="G33" s="546"/>
      <c r="H33" s="292"/>
      <c r="I33" s="545"/>
      <c r="J33" s="545"/>
      <c r="K33" s="292"/>
      <c r="L33" s="293"/>
      <c r="M33" s="293"/>
      <c r="N33" s="293"/>
    </row>
    <row r="34" spans="1:14" s="66" customFormat="1" ht="12" x14ac:dyDescent="0.25">
      <c r="A34" s="287"/>
      <c r="B34" s="545"/>
      <c r="C34" s="288"/>
      <c r="D34" s="287"/>
      <c r="E34" s="288"/>
      <c r="F34" s="292"/>
      <c r="G34" s="546"/>
      <c r="H34" s="292"/>
      <c r="I34" s="545"/>
      <c r="J34" s="545"/>
      <c r="K34" s="292"/>
      <c r="L34" s="293"/>
      <c r="M34" s="293"/>
      <c r="N34" s="293"/>
    </row>
    <row r="35" spans="1:14" s="66" customFormat="1" ht="15" customHeight="1" x14ac:dyDescent="0.25">
      <c r="A35" s="287"/>
      <c r="B35" s="545"/>
      <c r="C35" s="288"/>
      <c r="D35" s="287"/>
      <c r="E35" s="288"/>
      <c r="F35" s="292"/>
      <c r="G35" s="546"/>
      <c r="H35" s="292"/>
      <c r="I35" s="545"/>
      <c r="J35" s="545"/>
      <c r="K35" s="292"/>
      <c r="L35" s="293"/>
      <c r="M35" s="293"/>
      <c r="N35" s="293"/>
    </row>
    <row r="36" spans="1:14" s="66" customFormat="1" ht="12" x14ac:dyDescent="0.25">
      <c r="A36" s="287"/>
      <c r="B36" s="545"/>
      <c r="C36" s="288"/>
      <c r="D36" s="287"/>
      <c r="E36" s="288"/>
      <c r="F36" s="292"/>
      <c r="G36" s="546"/>
      <c r="H36" s="292"/>
      <c r="I36" s="545"/>
      <c r="J36" s="545"/>
      <c r="K36" s="292"/>
      <c r="L36" s="293"/>
      <c r="M36" s="293"/>
      <c r="N36" s="293"/>
    </row>
    <row r="37" spans="1:14" s="66" customFormat="1" ht="12" x14ac:dyDescent="0.25">
      <c r="A37" s="68"/>
      <c r="B37" s="68"/>
      <c r="C37" s="68"/>
      <c r="D37" s="68"/>
      <c r="E37" s="68"/>
      <c r="F37" s="62"/>
      <c r="G37" s="68"/>
      <c r="H37" s="68"/>
      <c r="I37" s="70"/>
      <c r="J37" s="70"/>
      <c r="K37" s="71"/>
      <c r="L37" s="71"/>
      <c r="M37" s="71"/>
      <c r="N37" s="71">
        <f>SUM(N19:N32)</f>
        <v>89563.02</v>
      </c>
    </row>
    <row r="38" spans="1:14" s="66" customFormat="1" ht="12" x14ac:dyDescent="0.25">
      <c r="A38" s="541"/>
      <c r="B38" s="541"/>
      <c r="C38" s="541"/>
      <c r="D38" s="541"/>
      <c r="E38" s="541"/>
      <c r="F38" s="542"/>
      <c r="G38" s="541"/>
      <c r="H38" s="541"/>
      <c r="I38" s="543"/>
      <c r="J38" s="543"/>
      <c r="K38" s="544"/>
      <c r="L38" s="544"/>
      <c r="M38" s="544"/>
      <c r="N38" s="544"/>
    </row>
    <row r="45" spans="1:14" x14ac:dyDescent="0.3">
      <c r="A45" t="s">
        <v>137</v>
      </c>
      <c r="B45">
        <v>1620</v>
      </c>
    </row>
    <row r="47" spans="1:14" x14ac:dyDescent="0.3">
      <c r="G47" s="74"/>
    </row>
    <row r="48" spans="1:14" s="81" customFormat="1" ht="10.199999999999999" x14ac:dyDescent="0.2">
      <c r="A48" s="75" t="s">
        <v>28</v>
      </c>
      <c r="B48" s="75"/>
      <c r="C48" s="76"/>
      <c r="D48" s="75"/>
      <c r="E48" s="77" t="s">
        <v>29</v>
      </c>
      <c r="F48" s="78"/>
      <c r="G48" s="79"/>
      <c r="H48" s="594" t="s">
        <v>63</v>
      </c>
      <c r="I48" s="594"/>
      <c r="J48" s="77"/>
      <c r="K48" s="77" t="s">
        <v>64</v>
      </c>
      <c r="L48" s="77"/>
      <c r="M48" s="77"/>
      <c r="N48" s="80"/>
    </row>
    <row r="49" spans="1:15" s="81" customFormat="1" ht="10.199999999999999" x14ac:dyDescent="0.2">
      <c r="A49" s="595" t="s">
        <v>24</v>
      </c>
      <c r="B49" s="595"/>
      <c r="C49" s="82"/>
      <c r="D49" s="77"/>
      <c r="E49" s="595" t="s">
        <v>25</v>
      </c>
      <c r="F49" s="595"/>
      <c r="G49" s="79"/>
      <c r="H49" s="596" t="s">
        <v>32</v>
      </c>
      <c r="I49" s="596"/>
      <c r="J49" s="77"/>
      <c r="K49" s="77" t="s">
        <v>26</v>
      </c>
      <c r="L49" s="77"/>
      <c r="M49" s="77"/>
      <c r="N49" s="80"/>
    </row>
    <row r="50" spans="1:15" s="84" customFormat="1" x14ac:dyDescent="0.3">
      <c r="A50" s="77"/>
      <c r="B50" s="77"/>
      <c r="C50" s="82"/>
      <c r="D50" s="77"/>
      <c r="E50" s="77"/>
      <c r="F50" s="83"/>
      <c r="G50" s="79"/>
      <c r="H50" s="79"/>
      <c r="I50" s="77"/>
      <c r="J50" s="77"/>
      <c r="K50" s="77"/>
      <c r="L50" s="77"/>
      <c r="M50" s="77"/>
      <c r="N50" s="80"/>
      <c r="O50"/>
    </row>
    <row r="51" spans="1:15" s="84" customFormat="1" x14ac:dyDescent="0.3">
      <c r="A51" s="85"/>
      <c r="B51" s="86"/>
      <c r="C51" s="87"/>
      <c r="D51" s="88" t="s">
        <v>27</v>
      </c>
      <c r="E51" s="88"/>
      <c r="F51" s="89"/>
      <c r="G51" s="88"/>
      <c r="H51" s="88"/>
      <c r="I51" s="88"/>
      <c r="J51" s="88"/>
      <c r="K51" s="88"/>
      <c r="L51" s="88"/>
      <c r="M51" s="88"/>
      <c r="N51" s="90"/>
      <c r="O51"/>
    </row>
    <row r="52" spans="1:15" x14ac:dyDescent="0.3">
      <c r="E52" s="74"/>
      <c r="G52" s="74"/>
    </row>
    <row r="53" spans="1:15" x14ac:dyDescent="0.3">
      <c r="G53" s="91"/>
    </row>
    <row r="54" spans="1:15" x14ac:dyDescent="0.3">
      <c r="G54" s="91"/>
    </row>
  </sheetData>
  <mergeCells count="6">
    <mergeCell ref="A10:C10"/>
    <mergeCell ref="A13:B13"/>
    <mergeCell ref="H48:I48"/>
    <mergeCell ref="A49:B49"/>
    <mergeCell ref="E49:F49"/>
    <mergeCell ref="H49:I49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79"/>
  <sheetViews>
    <sheetView workbookViewId="0">
      <selection activeCell="D70" sqref="D70"/>
    </sheetView>
  </sheetViews>
  <sheetFormatPr baseColWidth="10" defaultColWidth="11.44140625" defaultRowHeight="14.4" x14ac:dyDescent="0.3"/>
  <cols>
    <col min="1" max="1" width="11.44140625" style="5"/>
    <col min="2" max="2" width="15.5546875" style="5" customWidth="1"/>
    <col min="3" max="3" width="8.88671875" style="5" customWidth="1"/>
    <col min="4" max="6" width="11.44140625" style="5"/>
    <col min="7" max="7" width="23.33203125" style="5" customWidth="1"/>
    <col min="8" max="8" width="25.109375" style="5" customWidth="1"/>
    <col min="9" max="9" width="9.33203125" style="5" customWidth="1"/>
    <col min="10" max="10" width="9.44140625" style="5" customWidth="1"/>
    <col min="11" max="13" width="12" style="5" customWidth="1"/>
    <col min="14" max="14" width="12.44140625" style="5" bestFit="1" customWidth="1"/>
    <col min="15" max="15" width="11.44140625" style="5"/>
    <col min="16" max="16384" width="11.44140625" style="6"/>
  </cols>
  <sheetData>
    <row r="1" spans="1:15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  <c r="O1" s="6"/>
    </row>
    <row r="2" spans="1:15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  <c r="O2" s="6"/>
    </row>
    <row r="3" spans="1:15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  <c r="O3" s="6"/>
    </row>
    <row r="4" spans="1:15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  <c r="O4" s="6"/>
    </row>
    <row r="5" spans="1:15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  <c r="O5" s="6"/>
    </row>
    <row r="6" spans="1:15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  <c r="O6" s="6"/>
    </row>
    <row r="7" spans="1:15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  <c r="O7" s="6"/>
    </row>
    <row r="8" spans="1:15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  <c r="O8" s="6"/>
    </row>
    <row r="9" spans="1:15" ht="12" x14ac:dyDescent="0.25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  <c r="O9" s="6"/>
    </row>
    <row r="10" spans="1:15" ht="12" x14ac:dyDescent="0.25">
      <c r="A10" s="585" t="s">
        <v>5</v>
      </c>
      <c r="B10" s="585"/>
      <c r="C10" s="585"/>
      <c r="D10" s="222" t="s">
        <v>6</v>
      </c>
      <c r="E10" s="8" t="s">
        <v>35</v>
      </c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  <c r="O10" s="6"/>
    </row>
    <row r="11" spans="1:15" ht="12" x14ac:dyDescent="0.25">
      <c r="A11" s="585"/>
      <c r="B11" s="585"/>
      <c r="C11" s="585"/>
      <c r="D11" s="222" t="s">
        <v>8</v>
      </c>
      <c r="E11" s="8"/>
      <c r="F11" s="8"/>
      <c r="G11" s="236"/>
      <c r="H11" s="585" t="s">
        <v>9</v>
      </c>
      <c r="I11" s="585"/>
      <c r="J11" s="8"/>
      <c r="K11" s="8"/>
      <c r="L11" s="8"/>
      <c r="M11" s="8"/>
      <c r="N11" s="8"/>
      <c r="O11" s="6"/>
    </row>
    <row r="12" spans="1:15" ht="12" x14ac:dyDescent="0.25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  <c r="O12" s="6"/>
    </row>
    <row r="13" spans="1:15" ht="12" x14ac:dyDescent="0.25">
      <c r="A13" s="11" t="s">
        <v>99</v>
      </c>
      <c r="B13" s="11"/>
      <c r="C13" s="11"/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  <c r="O13" s="6"/>
    </row>
    <row r="14" spans="1:15" ht="12" x14ac:dyDescent="0.25">
      <c r="A14" s="11" t="s">
        <v>33</v>
      </c>
      <c r="B14" s="11" t="s">
        <v>100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  <c r="O14" s="6"/>
    </row>
    <row r="15" spans="1:15" ht="12" x14ac:dyDescent="0.25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  <c r="O15" s="6"/>
    </row>
    <row r="16" spans="1:15" ht="20.399999999999999" x14ac:dyDescent="0.25">
      <c r="A16" s="16" t="s">
        <v>10</v>
      </c>
      <c r="B16" s="16" t="s">
        <v>11</v>
      </c>
      <c r="C16" s="16" t="s">
        <v>12</v>
      </c>
      <c r="D16" s="17" t="s">
        <v>13</v>
      </c>
      <c r="E16" s="18" t="s">
        <v>14</v>
      </c>
      <c r="F16" s="18" t="s">
        <v>15</v>
      </c>
      <c r="G16" s="16" t="s">
        <v>16</v>
      </c>
      <c r="H16" s="16" t="s">
        <v>17</v>
      </c>
      <c r="I16" s="16" t="s">
        <v>18</v>
      </c>
      <c r="J16" s="19" t="s">
        <v>19</v>
      </c>
      <c r="K16" s="20" t="s">
        <v>20</v>
      </c>
      <c r="L16" s="20" t="s">
        <v>21</v>
      </c>
      <c r="M16" s="20" t="s">
        <v>22</v>
      </c>
      <c r="N16" s="20" t="s">
        <v>23</v>
      </c>
      <c r="O16" s="6"/>
    </row>
    <row r="17" spans="1:15" ht="12" x14ac:dyDescent="0.25">
      <c r="A17" s="362" t="s">
        <v>931</v>
      </c>
      <c r="B17" s="362" t="s">
        <v>932</v>
      </c>
      <c r="C17" s="362">
        <v>42403</v>
      </c>
      <c r="D17" s="363" t="s">
        <v>101</v>
      </c>
      <c r="E17" s="364">
        <v>42394</v>
      </c>
      <c r="F17" s="364" t="s">
        <v>97</v>
      </c>
      <c r="G17" s="365" t="s">
        <v>98</v>
      </c>
      <c r="H17" s="365" t="s">
        <v>102</v>
      </c>
      <c r="I17" s="362" t="s">
        <v>103</v>
      </c>
      <c r="J17" s="366">
        <v>3</v>
      </c>
      <c r="K17" s="356">
        <v>465</v>
      </c>
      <c r="L17" s="356">
        <f>+J17*K17</f>
        <v>1395</v>
      </c>
      <c r="M17" s="356">
        <f>+L17*0.16</f>
        <v>223.20000000000002</v>
      </c>
      <c r="N17" s="547">
        <f>+L17+M17</f>
        <v>1618.2</v>
      </c>
      <c r="O17" s="6"/>
    </row>
    <row r="18" spans="1:15" ht="12" x14ac:dyDescent="0.25">
      <c r="A18" s="354" t="s">
        <v>931</v>
      </c>
      <c r="B18" s="354" t="s">
        <v>932</v>
      </c>
      <c r="C18" s="354">
        <v>42403</v>
      </c>
      <c r="D18" s="363" t="s">
        <v>101</v>
      </c>
      <c r="E18" s="364">
        <v>42394</v>
      </c>
      <c r="F18" s="364" t="s">
        <v>97</v>
      </c>
      <c r="G18" s="365" t="s">
        <v>98</v>
      </c>
      <c r="H18" s="365" t="s">
        <v>102</v>
      </c>
      <c r="I18" s="362" t="s">
        <v>103</v>
      </c>
      <c r="J18" s="355">
        <v>3</v>
      </c>
      <c r="K18" s="309">
        <v>200</v>
      </c>
      <c r="L18" s="356">
        <f t="shared" ref="L18:L52" si="0">+J18*K18</f>
        <v>600</v>
      </c>
      <c r="M18" s="356">
        <f t="shared" ref="M18:M52" si="1">+L18*0.16</f>
        <v>96</v>
      </c>
      <c r="N18" s="547">
        <f t="shared" ref="N18:N52" si="2">+L18+M18</f>
        <v>696</v>
      </c>
      <c r="O18" s="6"/>
    </row>
    <row r="19" spans="1:15" ht="12" x14ac:dyDescent="0.25">
      <c r="A19" s="354" t="s">
        <v>931</v>
      </c>
      <c r="B19" s="354" t="s">
        <v>932</v>
      </c>
      <c r="C19" s="354">
        <v>42403</v>
      </c>
      <c r="D19" s="363" t="s">
        <v>101</v>
      </c>
      <c r="E19" s="364">
        <v>42394</v>
      </c>
      <c r="F19" s="364" t="s">
        <v>97</v>
      </c>
      <c r="G19" s="365" t="s">
        <v>98</v>
      </c>
      <c r="H19" s="365" t="s">
        <v>102</v>
      </c>
      <c r="I19" s="362" t="s">
        <v>103</v>
      </c>
      <c r="J19" s="355">
        <v>2</v>
      </c>
      <c r="K19" s="309">
        <v>420</v>
      </c>
      <c r="L19" s="356">
        <f t="shared" si="0"/>
        <v>840</v>
      </c>
      <c r="M19" s="356">
        <f t="shared" si="1"/>
        <v>134.4</v>
      </c>
      <c r="N19" s="547">
        <f t="shared" si="2"/>
        <v>974.4</v>
      </c>
      <c r="O19" s="6"/>
    </row>
    <row r="20" spans="1:15" ht="12" x14ac:dyDescent="0.25">
      <c r="A20" s="354" t="s">
        <v>931</v>
      </c>
      <c r="B20" s="354" t="s">
        <v>932</v>
      </c>
      <c r="C20" s="354">
        <v>42403</v>
      </c>
      <c r="D20" s="363" t="s">
        <v>101</v>
      </c>
      <c r="E20" s="364">
        <v>42394</v>
      </c>
      <c r="F20" s="364" t="s">
        <v>97</v>
      </c>
      <c r="G20" s="365" t="s">
        <v>98</v>
      </c>
      <c r="H20" s="365" t="s">
        <v>102</v>
      </c>
      <c r="I20" s="362" t="s">
        <v>103</v>
      </c>
      <c r="J20" s="355">
        <v>40</v>
      </c>
      <c r="K20" s="309">
        <v>55</v>
      </c>
      <c r="L20" s="356">
        <f t="shared" si="0"/>
        <v>2200</v>
      </c>
      <c r="M20" s="356">
        <f t="shared" si="1"/>
        <v>352</v>
      </c>
      <c r="N20" s="547">
        <f t="shared" si="2"/>
        <v>2552</v>
      </c>
      <c r="O20" s="6"/>
    </row>
    <row r="21" spans="1:15" ht="12" x14ac:dyDescent="0.25">
      <c r="A21" s="354" t="s">
        <v>931</v>
      </c>
      <c r="B21" s="354" t="s">
        <v>932</v>
      </c>
      <c r="C21" s="354">
        <v>42403</v>
      </c>
      <c r="D21" s="363" t="s">
        <v>101</v>
      </c>
      <c r="E21" s="364">
        <v>42394</v>
      </c>
      <c r="F21" s="364" t="s">
        <v>97</v>
      </c>
      <c r="G21" s="365" t="s">
        <v>98</v>
      </c>
      <c r="H21" s="365" t="s">
        <v>102</v>
      </c>
      <c r="I21" s="362" t="s">
        <v>103</v>
      </c>
      <c r="J21" s="355">
        <v>24</v>
      </c>
      <c r="K21" s="309">
        <v>25</v>
      </c>
      <c r="L21" s="356">
        <f t="shared" si="0"/>
        <v>600</v>
      </c>
      <c r="M21" s="356">
        <f t="shared" si="1"/>
        <v>96</v>
      </c>
      <c r="N21" s="547">
        <f t="shared" si="2"/>
        <v>696</v>
      </c>
      <c r="O21" s="6"/>
    </row>
    <row r="22" spans="1:15" ht="12" x14ac:dyDescent="0.25">
      <c r="A22" s="354" t="s">
        <v>931</v>
      </c>
      <c r="B22" s="354" t="s">
        <v>932</v>
      </c>
      <c r="C22" s="354">
        <v>42403</v>
      </c>
      <c r="D22" s="363" t="s">
        <v>101</v>
      </c>
      <c r="E22" s="364">
        <v>42394</v>
      </c>
      <c r="F22" s="364" t="s">
        <v>97</v>
      </c>
      <c r="G22" s="365" t="s">
        <v>98</v>
      </c>
      <c r="H22" s="365" t="s">
        <v>102</v>
      </c>
      <c r="I22" s="362" t="s">
        <v>103</v>
      </c>
      <c r="J22" s="355">
        <v>12</v>
      </c>
      <c r="K22" s="309">
        <v>28</v>
      </c>
      <c r="L22" s="356">
        <f t="shared" si="0"/>
        <v>336</v>
      </c>
      <c r="M22" s="356">
        <f t="shared" si="1"/>
        <v>53.76</v>
      </c>
      <c r="N22" s="547">
        <f t="shared" si="2"/>
        <v>389.76</v>
      </c>
      <c r="O22" s="6"/>
    </row>
    <row r="23" spans="1:15" ht="12" x14ac:dyDescent="0.25">
      <c r="A23" s="354" t="s">
        <v>929</v>
      </c>
      <c r="B23" s="354" t="s">
        <v>930</v>
      </c>
      <c r="C23" s="354">
        <v>42397</v>
      </c>
      <c r="D23" s="360" t="s">
        <v>114</v>
      </c>
      <c r="E23" s="361">
        <v>42387</v>
      </c>
      <c r="F23" s="361" t="s">
        <v>93</v>
      </c>
      <c r="G23" s="305" t="s">
        <v>108</v>
      </c>
      <c r="H23" s="305" t="s">
        <v>94</v>
      </c>
      <c r="I23" s="354" t="s">
        <v>107</v>
      </c>
      <c r="J23" s="355">
        <v>10</v>
      </c>
      <c r="K23" s="309">
        <v>2500</v>
      </c>
      <c r="L23" s="356">
        <f t="shared" si="0"/>
        <v>25000</v>
      </c>
      <c r="M23" s="356">
        <f t="shared" si="1"/>
        <v>4000</v>
      </c>
      <c r="N23" s="547">
        <f t="shared" si="2"/>
        <v>29000</v>
      </c>
      <c r="O23" s="6"/>
    </row>
    <row r="24" spans="1:15" ht="12" x14ac:dyDescent="0.25">
      <c r="A24" s="354" t="s">
        <v>927</v>
      </c>
      <c r="B24" s="354" t="s">
        <v>928</v>
      </c>
      <c r="C24" s="354">
        <v>42397</v>
      </c>
      <c r="D24" s="360">
        <v>446</v>
      </c>
      <c r="E24" s="361">
        <v>42387</v>
      </c>
      <c r="F24" s="361" t="s">
        <v>93</v>
      </c>
      <c r="G24" s="305" t="s">
        <v>108</v>
      </c>
      <c r="H24" s="305" t="s">
        <v>94</v>
      </c>
      <c r="I24" s="354" t="s">
        <v>107</v>
      </c>
      <c r="J24" s="355">
        <v>10</v>
      </c>
      <c r="K24" s="309">
        <v>2500</v>
      </c>
      <c r="L24" s="356">
        <f t="shared" si="0"/>
        <v>25000</v>
      </c>
      <c r="M24" s="356">
        <f t="shared" si="1"/>
        <v>4000</v>
      </c>
      <c r="N24" s="547">
        <f t="shared" si="2"/>
        <v>29000</v>
      </c>
      <c r="O24" s="6"/>
    </row>
    <row r="25" spans="1:15" ht="12" x14ac:dyDescent="0.25">
      <c r="A25" s="354" t="s">
        <v>939</v>
      </c>
      <c r="B25" s="354" t="s">
        <v>940</v>
      </c>
      <c r="C25" s="354">
        <v>42397</v>
      </c>
      <c r="D25" s="360" t="s">
        <v>115</v>
      </c>
      <c r="E25" s="361">
        <v>42387</v>
      </c>
      <c r="F25" s="361" t="s">
        <v>116</v>
      </c>
      <c r="G25" s="305" t="s">
        <v>108</v>
      </c>
      <c r="H25" s="305" t="s">
        <v>117</v>
      </c>
      <c r="I25" s="354" t="s">
        <v>103</v>
      </c>
      <c r="J25" s="355">
        <v>8</v>
      </c>
      <c r="K25" s="309">
        <v>137.06</v>
      </c>
      <c r="L25" s="356">
        <f t="shared" si="0"/>
        <v>1096.48</v>
      </c>
      <c r="M25" s="356">
        <f t="shared" si="1"/>
        <v>175.43680000000001</v>
      </c>
      <c r="N25" s="547">
        <f t="shared" si="2"/>
        <v>1271.9168</v>
      </c>
      <c r="O25" s="6"/>
    </row>
    <row r="26" spans="1:15" ht="12" x14ac:dyDescent="0.25">
      <c r="A26" s="354" t="s">
        <v>939</v>
      </c>
      <c r="B26" s="354" t="s">
        <v>940</v>
      </c>
      <c r="C26" s="354">
        <v>42397</v>
      </c>
      <c r="D26" s="360" t="s">
        <v>115</v>
      </c>
      <c r="E26" s="361">
        <v>42387</v>
      </c>
      <c r="F26" s="361" t="s">
        <v>116</v>
      </c>
      <c r="G26" s="305" t="s">
        <v>108</v>
      </c>
      <c r="H26" s="305" t="s">
        <v>111</v>
      </c>
      <c r="I26" s="354" t="s">
        <v>112</v>
      </c>
      <c r="J26" s="355">
        <v>30</v>
      </c>
      <c r="K26" s="309">
        <v>16.38</v>
      </c>
      <c r="L26" s="356">
        <f t="shared" si="0"/>
        <v>491.4</v>
      </c>
      <c r="M26" s="356">
        <f t="shared" si="1"/>
        <v>78.623999999999995</v>
      </c>
      <c r="N26" s="547">
        <f t="shared" si="2"/>
        <v>570.024</v>
      </c>
      <c r="O26" s="6"/>
    </row>
    <row r="27" spans="1:15" ht="12" x14ac:dyDescent="0.25">
      <c r="A27" s="354" t="s">
        <v>925</v>
      </c>
      <c r="B27" s="354" t="s">
        <v>926</v>
      </c>
      <c r="C27" s="354">
        <v>42405</v>
      </c>
      <c r="D27" s="360">
        <v>273</v>
      </c>
      <c r="E27" s="361">
        <v>42394</v>
      </c>
      <c r="F27" s="361" t="s">
        <v>89</v>
      </c>
      <c r="G27" s="305" t="s">
        <v>65</v>
      </c>
      <c r="H27" s="434" t="s">
        <v>56</v>
      </c>
      <c r="I27" s="354" t="s">
        <v>57</v>
      </c>
      <c r="J27" s="355">
        <v>5</v>
      </c>
      <c r="K27" s="435">
        <v>1400</v>
      </c>
      <c r="L27" s="435">
        <f>+J27*K27</f>
        <v>7000</v>
      </c>
      <c r="M27" s="435">
        <f>+L27*0.16</f>
        <v>1120</v>
      </c>
      <c r="N27" s="548">
        <f>+L27+M27</f>
        <v>8120</v>
      </c>
      <c r="O27" s="6"/>
    </row>
    <row r="28" spans="1:15" ht="12" x14ac:dyDescent="0.25">
      <c r="A28" s="354" t="s">
        <v>925</v>
      </c>
      <c r="B28" s="354" t="s">
        <v>926</v>
      </c>
      <c r="C28" s="354">
        <v>42405</v>
      </c>
      <c r="D28" s="360">
        <v>273</v>
      </c>
      <c r="E28" s="361">
        <v>42394</v>
      </c>
      <c r="F28" s="361" t="s">
        <v>89</v>
      </c>
      <c r="G28" s="305" t="s">
        <v>65</v>
      </c>
      <c r="H28" s="434" t="s">
        <v>127</v>
      </c>
      <c r="I28" s="354" t="s">
        <v>57</v>
      </c>
      <c r="J28" s="355">
        <v>1</v>
      </c>
      <c r="K28" s="435">
        <v>1900</v>
      </c>
      <c r="L28" s="435">
        <f t="shared" ref="L28:L31" si="3">+J28*K28</f>
        <v>1900</v>
      </c>
      <c r="M28" s="435">
        <f t="shared" ref="M28:M31" si="4">+L28*0.16</f>
        <v>304</v>
      </c>
      <c r="N28" s="548">
        <f t="shared" ref="N28:N31" si="5">+L28+M28</f>
        <v>2204</v>
      </c>
      <c r="O28" s="6"/>
    </row>
    <row r="29" spans="1:15" ht="12" x14ac:dyDescent="0.25">
      <c r="A29" s="354" t="s">
        <v>925</v>
      </c>
      <c r="B29" s="354" t="s">
        <v>926</v>
      </c>
      <c r="C29" s="354">
        <v>42405</v>
      </c>
      <c r="D29" s="360">
        <v>273</v>
      </c>
      <c r="E29" s="361">
        <v>42394</v>
      </c>
      <c r="F29" s="361" t="s">
        <v>89</v>
      </c>
      <c r="G29" s="305" t="s">
        <v>65</v>
      </c>
      <c r="H29" s="434" t="s">
        <v>127</v>
      </c>
      <c r="I29" s="354" t="s">
        <v>57</v>
      </c>
      <c r="J29" s="355">
        <v>3</v>
      </c>
      <c r="K29" s="435">
        <v>1350</v>
      </c>
      <c r="L29" s="435">
        <f t="shared" si="3"/>
        <v>4050</v>
      </c>
      <c r="M29" s="435">
        <f t="shared" si="4"/>
        <v>648</v>
      </c>
      <c r="N29" s="548">
        <f t="shared" si="5"/>
        <v>4698</v>
      </c>
      <c r="O29" s="6"/>
    </row>
    <row r="30" spans="1:15" ht="12" x14ac:dyDescent="0.25">
      <c r="A30" s="354" t="s">
        <v>925</v>
      </c>
      <c r="B30" s="354" t="s">
        <v>926</v>
      </c>
      <c r="C30" s="354">
        <v>42405</v>
      </c>
      <c r="D30" s="360">
        <v>274</v>
      </c>
      <c r="E30" s="361">
        <v>42394</v>
      </c>
      <c r="F30" s="361" t="s">
        <v>89</v>
      </c>
      <c r="G30" s="305" t="s">
        <v>955</v>
      </c>
      <c r="H30" s="305" t="s">
        <v>61</v>
      </c>
      <c r="I30" s="354" t="s">
        <v>57</v>
      </c>
      <c r="J30" s="355">
        <v>3</v>
      </c>
      <c r="K30" s="267">
        <v>1100</v>
      </c>
      <c r="L30" s="356">
        <f t="shared" si="3"/>
        <v>3300</v>
      </c>
      <c r="M30" s="356">
        <f t="shared" si="4"/>
        <v>528</v>
      </c>
      <c r="N30" s="547">
        <f t="shared" si="5"/>
        <v>3828</v>
      </c>
      <c r="O30" s="6"/>
    </row>
    <row r="31" spans="1:15" ht="12" x14ac:dyDescent="0.25">
      <c r="A31" s="354" t="s">
        <v>925</v>
      </c>
      <c r="B31" s="354" t="s">
        <v>926</v>
      </c>
      <c r="C31" s="354">
        <v>42405</v>
      </c>
      <c r="D31" s="360">
        <v>274</v>
      </c>
      <c r="E31" s="361">
        <v>42394</v>
      </c>
      <c r="F31" s="361" t="s">
        <v>89</v>
      </c>
      <c r="G31" s="305" t="s">
        <v>955</v>
      </c>
      <c r="H31" s="305" t="s">
        <v>994</v>
      </c>
      <c r="I31" s="354" t="s">
        <v>57</v>
      </c>
      <c r="J31" s="355">
        <v>11</v>
      </c>
      <c r="K31" s="267">
        <v>585.20000000000005</v>
      </c>
      <c r="L31" s="356">
        <f t="shared" si="3"/>
        <v>6437.2000000000007</v>
      </c>
      <c r="M31" s="356">
        <f t="shared" si="4"/>
        <v>1029.9520000000002</v>
      </c>
      <c r="N31" s="547">
        <f t="shared" si="5"/>
        <v>7467.152000000001</v>
      </c>
      <c r="O31" s="6"/>
    </row>
    <row r="32" spans="1:15" ht="12" x14ac:dyDescent="0.25">
      <c r="A32" s="354" t="s">
        <v>933</v>
      </c>
      <c r="B32" s="354" t="s">
        <v>934</v>
      </c>
      <c r="C32" s="354">
        <v>42410</v>
      </c>
      <c r="D32" s="360" t="s">
        <v>152</v>
      </c>
      <c r="E32" s="361">
        <v>42402</v>
      </c>
      <c r="F32" s="361" t="s">
        <v>95</v>
      </c>
      <c r="G32" s="305" t="s">
        <v>153</v>
      </c>
      <c r="H32" s="305" t="s">
        <v>154</v>
      </c>
      <c r="I32" s="354" t="s">
        <v>103</v>
      </c>
      <c r="J32" s="355">
        <v>4</v>
      </c>
      <c r="K32" s="309">
        <v>42</v>
      </c>
      <c r="L32" s="356">
        <f t="shared" si="0"/>
        <v>168</v>
      </c>
      <c r="M32" s="356">
        <f t="shared" si="1"/>
        <v>26.88</v>
      </c>
      <c r="N32" s="547">
        <f t="shared" si="2"/>
        <v>194.88</v>
      </c>
      <c r="O32" s="6"/>
    </row>
    <row r="33" spans="1:15" ht="12" x14ac:dyDescent="0.25">
      <c r="A33" s="354" t="s">
        <v>933</v>
      </c>
      <c r="B33" s="354" t="s">
        <v>934</v>
      </c>
      <c r="C33" s="354">
        <v>42410</v>
      </c>
      <c r="D33" s="360" t="s">
        <v>152</v>
      </c>
      <c r="E33" s="361">
        <v>42402</v>
      </c>
      <c r="F33" s="361" t="s">
        <v>95</v>
      </c>
      <c r="G33" s="305" t="s">
        <v>153</v>
      </c>
      <c r="H33" s="305" t="s">
        <v>155</v>
      </c>
      <c r="I33" s="354" t="s">
        <v>103</v>
      </c>
      <c r="J33" s="355">
        <v>8</v>
      </c>
      <c r="K33" s="309">
        <v>43</v>
      </c>
      <c r="L33" s="356">
        <f t="shared" si="0"/>
        <v>344</v>
      </c>
      <c r="M33" s="356">
        <f t="shared" si="1"/>
        <v>55.04</v>
      </c>
      <c r="N33" s="547">
        <f t="shared" si="2"/>
        <v>399.04</v>
      </c>
      <c r="O33" s="6"/>
    </row>
    <row r="34" spans="1:15" ht="12" x14ac:dyDescent="0.25">
      <c r="A34" s="354" t="s">
        <v>941</v>
      </c>
      <c r="B34" s="354" t="s">
        <v>942</v>
      </c>
      <c r="C34" s="354">
        <v>42410</v>
      </c>
      <c r="D34" s="360">
        <v>1524</v>
      </c>
      <c r="E34" s="361">
        <v>42401</v>
      </c>
      <c r="F34" s="361" t="s">
        <v>105</v>
      </c>
      <c r="G34" s="305" t="s">
        <v>106</v>
      </c>
      <c r="H34" s="305" t="s">
        <v>193</v>
      </c>
      <c r="I34" s="354" t="s">
        <v>103</v>
      </c>
      <c r="J34" s="355">
        <v>1</v>
      </c>
      <c r="K34" s="309">
        <v>34.479999999999997</v>
      </c>
      <c r="L34" s="356">
        <f t="shared" si="0"/>
        <v>34.479999999999997</v>
      </c>
      <c r="M34" s="356">
        <f t="shared" si="1"/>
        <v>5.5167999999999999</v>
      </c>
      <c r="N34" s="547">
        <f t="shared" si="2"/>
        <v>39.996799999999993</v>
      </c>
      <c r="O34" s="6"/>
    </row>
    <row r="35" spans="1:15" ht="12" x14ac:dyDescent="0.25">
      <c r="A35" s="354" t="s">
        <v>941</v>
      </c>
      <c r="B35" s="354" t="s">
        <v>942</v>
      </c>
      <c r="C35" s="354">
        <v>42410</v>
      </c>
      <c r="D35" s="360">
        <v>1524</v>
      </c>
      <c r="E35" s="361">
        <v>42401</v>
      </c>
      <c r="F35" s="361" t="s">
        <v>105</v>
      </c>
      <c r="G35" s="305" t="s">
        <v>106</v>
      </c>
      <c r="H35" s="305" t="s">
        <v>194</v>
      </c>
      <c r="I35" s="354" t="s">
        <v>103</v>
      </c>
      <c r="J35" s="355">
        <v>1</v>
      </c>
      <c r="K35" s="309">
        <v>310.33999999999997</v>
      </c>
      <c r="L35" s="356">
        <f t="shared" si="0"/>
        <v>310.33999999999997</v>
      </c>
      <c r="M35" s="356">
        <f t="shared" si="1"/>
        <v>49.654399999999995</v>
      </c>
      <c r="N35" s="547">
        <f t="shared" si="2"/>
        <v>359.99439999999998</v>
      </c>
      <c r="O35" s="6"/>
    </row>
    <row r="36" spans="1:15" ht="12" x14ac:dyDescent="0.25">
      <c r="A36" s="354" t="s">
        <v>941</v>
      </c>
      <c r="B36" s="354" t="s">
        <v>942</v>
      </c>
      <c r="C36" s="354">
        <v>42410</v>
      </c>
      <c r="D36" s="360">
        <v>1525</v>
      </c>
      <c r="E36" s="361">
        <v>42401</v>
      </c>
      <c r="F36" s="361" t="s">
        <v>105</v>
      </c>
      <c r="G36" s="305" t="s">
        <v>106</v>
      </c>
      <c r="H36" s="305" t="s">
        <v>995</v>
      </c>
      <c r="I36" s="354" t="s">
        <v>112</v>
      </c>
      <c r="J36" s="355">
        <v>6</v>
      </c>
      <c r="K36" s="309">
        <v>20.69</v>
      </c>
      <c r="L36" s="356">
        <f t="shared" si="0"/>
        <v>124.14000000000001</v>
      </c>
      <c r="M36" s="356">
        <f t="shared" si="1"/>
        <v>19.862400000000004</v>
      </c>
      <c r="N36" s="547">
        <f t="shared" si="2"/>
        <v>144.00240000000002</v>
      </c>
      <c r="O36" s="6"/>
    </row>
    <row r="37" spans="1:15" ht="12" x14ac:dyDescent="0.25">
      <c r="A37" s="354" t="s">
        <v>941</v>
      </c>
      <c r="B37" s="354" t="s">
        <v>942</v>
      </c>
      <c r="C37" s="354">
        <v>42410</v>
      </c>
      <c r="D37" s="360">
        <v>1525</v>
      </c>
      <c r="E37" s="361">
        <v>42401</v>
      </c>
      <c r="F37" s="361" t="s">
        <v>105</v>
      </c>
      <c r="G37" s="305" t="s">
        <v>106</v>
      </c>
      <c r="H37" s="305" t="s">
        <v>996</v>
      </c>
      <c r="I37" s="354" t="s">
        <v>112</v>
      </c>
      <c r="J37" s="355">
        <v>2</v>
      </c>
      <c r="K37" s="309">
        <v>43.1</v>
      </c>
      <c r="L37" s="356">
        <f t="shared" si="0"/>
        <v>86.2</v>
      </c>
      <c r="M37" s="356">
        <f t="shared" si="1"/>
        <v>13.792000000000002</v>
      </c>
      <c r="N37" s="547">
        <f t="shared" si="2"/>
        <v>99.992000000000004</v>
      </c>
      <c r="O37" s="6"/>
    </row>
    <row r="38" spans="1:15" ht="12" x14ac:dyDescent="0.25">
      <c r="A38" s="354" t="s">
        <v>941</v>
      </c>
      <c r="B38" s="354" t="s">
        <v>942</v>
      </c>
      <c r="C38" s="354">
        <v>42410</v>
      </c>
      <c r="D38" s="360">
        <v>1525</v>
      </c>
      <c r="E38" s="361">
        <v>42401</v>
      </c>
      <c r="F38" s="361" t="s">
        <v>105</v>
      </c>
      <c r="G38" s="305" t="s">
        <v>106</v>
      </c>
      <c r="H38" s="305" t="s">
        <v>968</v>
      </c>
      <c r="I38" s="354" t="s">
        <v>112</v>
      </c>
      <c r="J38" s="355">
        <v>15</v>
      </c>
      <c r="K38" s="309">
        <v>14.66</v>
      </c>
      <c r="L38" s="356">
        <f t="shared" si="0"/>
        <v>219.9</v>
      </c>
      <c r="M38" s="356">
        <f t="shared" si="1"/>
        <v>35.184000000000005</v>
      </c>
      <c r="N38" s="547">
        <f t="shared" si="2"/>
        <v>255.084</v>
      </c>
      <c r="O38" s="6"/>
    </row>
    <row r="39" spans="1:15" ht="12" x14ac:dyDescent="0.25">
      <c r="A39" s="354" t="s">
        <v>941</v>
      </c>
      <c r="B39" s="354" t="s">
        <v>942</v>
      </c>
      <c r="C39" s="354">
        <v>42410</v>
      </c>
      <c r="D39" s="360">
        <v>1525</v>
      </c>
      <c r="E39" s="361">
        <v>42401</v>
      </c>
      <c r="F39" s="361" t="s">
        <v>105</v>
      </c>
      <c r="G39" s="305" t="s">
        <v>106</v>
      </c>
      <c r="H39" s="305" t="s">
        <v>997</v>
      </c>
      <c r="I39" s="354" t="s">
        <v>112</v>
      </c>
      <c r="J39" s="355">
        <v>4</v>
      </c>
      <c r="K39" s="309">
        <v>20.69</v>
      </c>
      <c r="L39" s="356">
        <f t="shared" si="0"/>
        <v>82.76</v>
      </c>
      <c r="M39" s="356">
        <f t="shared" si="1"/>
        <v>13.241600000000002</v>
      </c>
      <c r="N39" s="547">
        <f t="shared" si="2"/>
        <v>96.00160000000001</v>
      </c>
      <c r="O39" s="6"/>
    </row>
    <row r="40" spans="1:15" ht="12" x14ac:dyDescent="0.25">
      <c r="A40" s="354" t="s">
        <v>941</v>
      </c>
      <c r="B40" s="354" t="s">
        <v>942</v>
      </c>
      <c r="C40" s="354">
        <v>42410</v>
      </c>
      <c r="D40" s="360">
        <v>1525</v>
      </c>
      <c r="E40" s="361">
        <v>42401</v>
      </c>
      <c r="F40" s="361" t="s">
        <v>105</v>
      </c>
      <c r="G40" s="305" t="s">
        <v>106</v>
      </c>
      <c r="H40" s="305" t="s">
        <v>196</v>
      </c>
      <c r="I40" s="354" t="s">
        <v>112</v>
      </c>
      <c r="J40" s="355">
        <v>4</v>
      </c>
      <c r="K40" s="309">
        <v>20.69</v>
      </c>
      <c r="L40" s="356">
        <f t="shared" si="0"/>
        <v>82.76</v>
      </c>
      <c r="M40" s="356">
        <f t="shared" si="1"/>
        <v>13.241600000000002</v>
      </c>
      <c r="N40" s="547">
        <f t="shared" si="2"/>
        <v>96.00160000000001</v>
      </c>
      <c r="O40" s="6"/>
    </row>
    <row r="41" spans="1:15" ht="12" x14ac:dyDescent="0.25">
      <c r="A41" s="354" t="s">
        <v>941</v>
      </c>
      <c r="B41" s="354" t="s">
        <v>942</v>
      </c>
      <c r="C41" s="354">
        <v>42410</v>
      </c>
      <c r="D41" s="360">
        <v>1525</v>
      </c>
      <c r="E41" s="361">
        <v>42401</v>
      </c>
      <c r="F41" s="361" t="s">
        <v>105</v>
      </c>
      <c r="G41" s="305" t="s">
        <v>106</v>
      </c>
      <c r="H41" s="305" t="s">
        <v>998</v>
      </c>
      <c r="I41" s="354" t="s">
        <v>959</v>
      </c>
      <c r="J41" s="355">
        <v>2</v>
      </c>
      <c r="K41" s="309">
        <v>12.93</v>
      </c>
      <c r="L41" s="356">
        <f t="shared" si="0"/>
        <v>25.86</v>
      </c>
      <c r="M41" s="356">
        <f t="shared" si="1"/>
        <v>4.1375999999999999</v>
      </c>
      <c r="N41" s="547">
        <f t="shared" si="2"/>
        <v>29.997599999999998</v>
      </c>
      <c r="O41" s="6"/>
    </row>
    <row r="42" spans="1:15" ht="12" x14ac:dyDescent="0.25">
      <c r="A42" s="354" t="s">
        <v>941</v>
      </c>
      <c r="B42" s="354" t="s">
        <v>942</v>
      </c>
      <c r="C42" s="354">
        <v>42410</v>
      </c>
      <c r="D42" s="360">
        <v>1525</v>
      </c>
      <c r="E42" s="361">
        <v>42401</v>
      </c>
      <c r="F42" s="361" t="s">
        <v>105</v>
      </c>
      <c r="G42" s="305" t="s">
        <v>106</v>
      </c>
      <c r="H42" s="305" t="s">
        <v>999</v>
      </c>
      <c r="I42" s="354" t="s">
        <v>959</v>
      </c>
      <c r="J42" s="355">
        <v>10</v>
      </c>
      <c r="K42" s="309">
        <v>38.79</v>
      </c>
      <c r="L42" s="356">
        <f t="shared" si="0"/>
        <v>387.9</v>
      </c>
      <c r="M42" s="356">
        <f t="shared" si="1"/>
        <v>62.064</v>
      </c>
      <c r="N42" s="547">
        <f t="shared" si="2"/>
        <v>449.964</v>
      </c>
      <c r="O42" s="6"/>
    </row>
    <row r="43" spans="1:15" ht="12" x14ac:dyDescent="0.25">
      <c r="A43" s="354" t="s">
        <v>941</v>
      </c>
      <c r="B43" s="354" t="s">
        <v>942</v>
      </c>
      <c r="C43" s="354">
        <v>42410</v>
      </c>
      <c r="D43" s="360">
        <v>1525</v>
      </c>
      <c r="E43" s="361">
        <v>42401</v>
      </c>
      <c r="F43" s="361" t="s">
        <v>105</v>
      </c>
      <c r="G43" s="305" t="s">
        <v>106</v>
      </c>
      <c r="H43" s="305" t="s">
        <v>1000</v>
      </c>
      <c r="I43" s="354" t="s">
        <v>112</v>
      </c>
      <c r="J43" s="355">
        <v>8</v>
      </c>
      <c r="K43" s="309">
        <v>56.03</v>
      </c>
      <c r="L43" s="356">
        <f t="shared" si="0"/>
        <v>448.24</v>
      </c>
      <c r="M43" s="356">
        <f t="shared" si="1"/>
        <v>71.718400000000003</v>
      </c>
      <c r="N43" s="547">
        <f t="shared" si="2"/>
        <v>519.95839999999998</v>
      </c>
      <c r="O43" s="6"/>
    </row>
    <row r="44" spans="1:15" ht="12" x14ac:dyDescent="0.25">
      <c r="A44" s="354" t="s">
        <v>941</v>
      </c>
      <c r="B44" s="354" t="s">
        <v>942</v>
      </c>
      <c r="C44" s="354">
        <v>42410</v>
      </c>
      <c r="D44" s="360">
        <v>1525</v>
      </c>
      <c r="E44" s="361">
        <v>42401</v>
      </c>
      <c r="F44" s="361" t="s">
        <v>105</v>
      </c>
      <c r="G44" s="305" t="s">
        <v>106</v>
      </c>
      <c r="H44" s="305" t="s">
        <v>1001</v>
      </c>
      <c r="I44" s="354" t="s">
        <v>959</v>
      </c>
      <c r="J44" s="355">
        <v>1</v>
      </c>
      <c r="K44" s="309">
        <v>21.55</v>
      </c>
      <c r="L44" s="356">
        <f t="shared" si="0"/>
        <v>21.55</v>
      </c>
      <c r="M44" s="356">
        <f t="shared" si="1"/>
        <v>3.4480000000000004</v>
      </c>
      <c r="N44" s="547">
        <f t="shared" si="2"/>
        <v>24.998000000000001</v>
      </c>
      <c r="O44" s="6"/>
    </row>
    <row r="45" spans="1:15" ht="12" x14ac:dyDescent="0.25">
      <c r="A45" s="362" t="s">
        <v>941</v>
      </c>
      <c r="B45" s="362" t="s">
        <v>942</v>
      </c>
      <c r="C45" s="362">
        <v>42410</v>
      </c>
      <c r="D45" s="360">
        <v>1525</v>
      </c>
      <c r="E45" s="361">
        <v>42401</v>
      </c>
      <c r="F45" s="361" t="s">
        <v>105</v>
      </c>
      <c r="G45" s="305" t="s">
        <v>106</v>
      </c>
      <c r="H45" s="305" t="s">
        <v>1002</v>
      </c>
      <c r="I45" s="354" t="s">
        <v>959</v>
      </c>
      <c r="J45" s="355">
        <v>2</v>
      </c>
      <c r="K45" s="309">
        <v>215.52</v>
      </c>
      <c r="L45" s="356">
        <f t="shared" si="0"/>
        <v>431.04</v>
      </c>
      <c r="M45" s="356">
        <f t="shared" si="1"/>
        <v>68.966400000000007</v>
      </c>
      <c r="N45" s="547">
        <f t="shared" si="2"/>
        <v>500.00640000000004</v>
      </c>
      <c r="O45" s="6"/>
    </row>
    <row r="46" spans="1:15" ht="12" x14ac:dyDescent="0.25">
      <c r="A46" s="362" t="s">
        <v>941</v>
      </c>
      <c r="B46" s="362" t="s">
        <v>942</v>
      </c>
      <c r="C46" s="362">
        <v>42410</v>
      </c>
      <c r="D46" s="363" t="s">
        <v>217</v>
      </c>
      <c r="E46" s="364">
        <v>42406</v>
      </c>
      <c r="F46" s="364" t="s">
        <v>105</v>
      </c>
      <c r="G46" s="365" t="s">
        <v>108</v>
      </c>
      <c r="H46" s="305" t="s">
        <v>218</v>
      </c>
      <c r="I46" s="362" t="s">
        <v>103</v>
      </c>
      <c r="J46" s="355">
        <v>13</v>
      </c>
      <c r="K46" s="356">
        <v>560.34</v>
      </c>
      <c r="L46" s="356">
        <f t="shared" si="0"/>
        <v>7284.42</v>
      </c>
      <c r="M46" s="356">
        <f t="shared" si="1"/>
        <v>1165.5072</v>
      </c>
      <c r="N46" s="547">
        <f t="shared" si="2"/>
        <v>8449.9272000000001</v>
      </c>
      <c r="O46" s="6"/>
    </row>
    <row r="47" spans="1:15" ht="12" x14ac:dyDescent="0.25">
      <c r="A47" s="549" t="s">
        <v>935</v>
      </c>
      <c r="B47" s="549" t="s">
        <v>936</v>
      </c>
      <c r="C47" s="549">
        <v>42418</v>
      </c>
      <c r="D47" s="550">
        <v>1585</v>
      </c>
      <c r="E47" s="551">
        <v>42410</v>
      </c>
      <c r="F47" s="551" t="s">
        <v>95</v>
      </c>
      <c r="G47" s="552" t="s">
        <v>48</v>
      </c>
      <c r="H47" s="305" t="s">
        <v>225</v>
      </c>
      <c r="I47" s="549" t="s">
        <v>51</v>
      </c>
      <c r="J47" s="355">
        <v>8</v>
      </c>
      <c r="K47" s="553">
        <v>1000</v>
      </c>
      <c r="L47" s="553">
        <f t="shared" si="0"/>
        <v>8000</v>
      </c>
      <c r="M47" s="553">
        <f t="shared" si="1"/>
        <v>1280</v>
      </c>
      <c r="N47" s="554">
        <f t="shared" si="2"/>
        <v>9280</v>
      </c>
      <c r="O47" s="6"/>
    </row>
    <row r="48" spans="1:15" ht="12" x14ac:dyDescent="0.25">
      <c r="A48" s="549" t="s">
        <v>935</v>
      </c>
      <c r="B48" s="549" t="s">
        <v>936</v>
      </c>
      <c r="C48" s="549">
        <v>42418</v>
      </c>
      <c r="D48" s="550">
        <v>1585</v>
      </c>
      <c r="E48" s="551">
        <v>42410</v>
      </c>
      <c r="F48" s="551" t="s">
        <v>95</v>
      </c>
      <c r="G48" s="552" t="s">
        <v>48</v>
      </c>
      <c r="H48" s="305" t="s">
        <v>226</v>
      </c>
      <c r="I48" s="549" t="s">
        <v>51</v>
      </c>
      <c r="J48" s="555">
        <v>5</v>
      </c>
      <c r="K48" s="553">
        <v>1877</v>
      </c>
      <c r="L48" s="553">
        <f t="shared" si="0"/>
        <v>9385</v>
      </c>
      <c r="M48" s="553">
        <f t="shared" si="1"/>
        <v>1501.6000000000001</v>
      </c>
      <c r="N48" s="554">
        <f t="shared" si="2"/>
        <v>10886.6</v>
      </c>
      <c r="O48" s="6"/>
    </row>
    <row r="49" spans="1:15" ht="12" x14ac:dyDescent="0.25">
      <c r="A49" s="549" t="s">
        <v>935</v>
      </c>
      <c r="B49" s="549" t="s">
        <v>936</v>
      </c>
      <c r="C49" s="549">
        <v>42418</v>
      </c>
      <c r="D49" s="550">
        <v>1585</v>
      </c>
      <c r="E49" s="551">
        <v>42410</v>
      </c>
      <c r="F49" s="551" t="s">
        <v>95</v>
      </c>
      <c r="G49" s="552" t="s">
        <v>48</v>
      </c>
      <c r="H49" s="552" t="s">
        <v>50</v>
      </c>
      <c r="I49" s="549" t="s">
        <v>52</v>
      </c>
      <c r="J49" s="555">
        <v>30</v>
      </c>
      <c r="K49" s="553">
        <v>29</v>
      </c>
      <c r="L49" s="553">
        <f t="shared" si="0"/>
        <v>870</v>
      </c>
      <c r="M49" s="553">
        <f t="shared" si="1"/>
        <v>139.20000000000002</v>
      </c>
      <c r="N49" s="554">
        <f t="shared" si="2"/>
        <v>1009.2</v>
      </c>
      <c r="O49" s="6"/>
    </row>
    <row r="50" spans="1:15" ht="12" x14ac:dyDescent="0.25">
      <c r="A50" s="549" t="s">
        <v>935</v>
      </c>
      <c r="B50" s="549" t="s">
        <v>936</v>
      </c>
      <c r="C50" s="549">
        <v>42418</v>
      </c>
      <c r="D50" s="550">
        <v>1585</v>
      </c>
      <c r="E50" s="551">
        <v>42410</v>
      </c>
      <c r="F50" s="551" t="s">
        <v>95</v>
      </c>
      <c r="G50" s="552" t="s">
        <v>48</v>
      </c>
      <c r="H50" s="552" t="s">
        <v>221</v>
      </c>
      <c r="I50" s="549" t="s">
        <v>103</v>
      </c>
      <c r="J50" s="555">
        <v>5</v>
      </c>
      <c r="K50" s="553">
        <v>28</v>
      </c>
      <c r="L50" s="553">
        <f t="shared" si="0"/>
        <v>140</v>
      </c>
      <c r="M50" s="553">
        <f t="shared" si="1"/>
        <v>22.400000000000002</v>
      </c>
      <c r="N50" s="554">
        <f t="shared" si="2"/>
        <v>162.4</v>
      </c>
      <c r="O50" s="6"/>
    </row>
    <row r="51" spans="1:15" ht="12" x14ac:dyDescent="0.25">
      <c r="A51" s="549" t="s">
        <v>935</v>
      </c>
      <c r="B51" s="549" t="s">
        <v>936</v>
      </c>
      <c r="C51" s="549">
        <v>42418</v>
      </c>
      <c r="D51" s="550">
        <v>1585</v>
      </c>
      <c r="E51" s="551">
        <v>42410</v>
      </c>
      <c r="F51" s="551" t="s">
        <v>95</v>
      </c>
      <c r="G51" s="552" t="s">
        <v>48</v>
      </c>
      <c r="H51" s="552" t="s">
        <v>227</v>
      </c>
      <c r="I51" s="549" t="s">
        <v>103</v>
      </c>
      <c r="J51" s="555">
        <v>5</v>
      </c>
      <c r="K51" s="553">
        <v>48</v>
      </c>
      <c r="L51" s="553">
        <f t="shared" si="0"/>
        <v>240</v>
      </c>
      <c r="M51" s="553">
        <f t="shared" si="1"/>
        <v>38.4</v>
      </c>
      <c r="N51" s="554">
        <f t="shared" si="2"/>
        <v>278.39999999999998</v>
      </c>
      <c r="O51" s="6"/>
    </row>
    <row r="52" spans="1:15" ht="12" x14ac:dyDescent="0.25">
      <c r="A52" s="549" t="s">
        <v>935</v>
      </c>
      <c r="B52" s="549" t="s">
        <v>936</v>
      </c>
      <c r="C52" s="549">
        <v>42418</v>
      </c>
      <c r="D52" s="550">
        <v>1585</v>
      </c>
      <c r="E52" s="551">
        <v>42410</v>
      </c>
      <c r="F52" s="551" t="s">
        <v>95</v>
      </c>
      <c r="G52" s="552" t="s">
        <v>48</v>
      </c>
      <c r="H52" s="552" t="s">
        <v>228</v>
      </c>
      <c r="I52" s="549" t="s">
        <v>103</v>
      </c>
      <c r="J52" s="555">
        <v>5</v>
      </c>
      <c r="K52" s="553">
        <v>30</v>
      </c>
      <c r="L52" s="553">
        <f t="shared" si="0"/>
        <v>150</v>
      </c>
      <c r="M52" s="553">
        <f t="shared" si="1"/>
        <v>24</v>
      </c>
      <c r="N52" s="554">
        <f t="shared" si="2"/>
        <v>174</v>
      </c>
      <c r="O52" s="6"/>
    </row>
    <row r="53" spans="1:15" s="5" customFormat="1" ht="20.399999999999999" x14ac:dyDescent="0.3">
      <c r="A53" s="556" t="s">
        <v>937</v>
      </c>
      <c r="B53" s="556" t="s">
        <v>938</v>
      </c>
      <c r="C53" s="557">
        <v>42437</v>
      </c>
      <c r="D53" s="558">
        <v>5055</v>
      </c>
      <c r="E53" s="559">
        <v>42410</v>
      </c>
      <c r="F53" s="559" t="s">
        <v>95</v>
      </c>
      <c r="G53" s="560" t="s">
        <v>281</v>
      </c>
      <c r="H53" s="560" t="s">
        <v>284</v>
      </c>
      <c r="I53" s="556" t="s">
        <v>51</v>
      </c>
      <c r="J53" s="561">
        <v>1</v>
      </c>
      <c r="K53" s="562">
        <v>375.86</v>
      </c>
      <c r="L53" s="356">
        <f t="shared" ref="L53:L55" si="6">+J53*K53</f>
        <v>375.86</v>
      </c>
      <c r="M53" s="356">
        <f t="shared" ref="M53:M55" si="7">+L53*0.16</f>
        <v>60.137600000000006</v>
      </c>
      <c r="N53" s="547">
        <f t="shared" ref="N53:N55" si="8">+L53+M53</f>
        <v>435.99760000000003</v>
      </c>
    </row>
    <row r="54" spans="1:15" s="5" customFormat="1" ht="20.399999999999999" x14ac:dyDescent="0.3">
      <c r="A54" s="556" t="s">
        <v>937</v>
      </c>
      <c r="B54" s="556" t="s">
        <v>938</v>
      </c>
      <c r="C54" s="557">
        <v>42437</v>
      </c>
      <c r="D54" s="558">
        <v>5055</v>
      </c>
      <c r="E54" s="559">
        <v>42410</v>
      </c>
      <c r="F54" s="559" t="s">
        <v>95</v>
      </c>
      <c r="G54" s="560" t="s">
        <v>281</v>
      </c>
      <c r="H54" s="560" t="s">
        <v>285</v>
      </c>
      <c r="I54" s="556" t="s">
        <v>51</v>
      </c>
      <c r="J54" s="561">
        <v>3</v>
      </c>
      <c r="K54" s="562">
        <v>1493.1</v>
      </c>
      <c r="L54" s="356">
        <f t="shared" si="6"/>
        <v>4479.2999999999993</v>
      </c>
      <c r="M54" s="356">
        <f t="shared" si="7"/>
        <v>716.68799999999987</v>
      </c>
      <c r="N54" s="547">
        <f t="shared" si="8"/>
        <v>5195.9879999999994</v>
      </c>
    </row>
    <row r="55" spans="1:15" s="5" customFormat="1" ht="20.399999999999999" x14ac:dyDescent="0.3">
      <c r="A55" s="556" t="s">
        <v>937</v>
      </c>
      <c r="B55" s="556" t="s">
        <v>938</v>
      </c>
      <c r="C55" s="557">
        <v>42437</v>
      </c>
      <c r="D55" s="558">
        <v>5055</v>
      </c>
      <c r="E55" s="559">
        <v>42410</v>
      </c>
      <c r="F55" s="559" t="s">
        <v>95</v>
      </c>
      <c r="G55" s="560" t="s">
        <v>281</v>
      </c>
      <c r="H55" s="560" t="s">
        <v>285</v>
      </c>
      <c r="I55" s="556" t="s">
        <v>51</v>
      </c>
      <c r="J55" s="561">
        <v>1</v>
      </c>
      <c r="K55" s="562">
        <v>1493.1</v>
      </c>
      <c r="L55" s="356">
        <f t="shared" si="6"/>
        <v>1493.1</v>
      </c>
      <c r="M55" s="356">
        <f t="shared" si="7"/>
        <v>238.89599999999999</v>
      </c>
      <c r="N55" s="547">
        <f t="shared" si="8"/>
        <v>1731.9959999999999</v>
      </c>
    </row>
    <row r="56" spans="1:15" s="5" customFormat="1" x14ac:dyDescent="0.3">
      <c r="A56" s="563" t="s">
        <v>908</v>
      </c>
      <c r="B56" s="563" t="s">
        <v>909</v>
      </c>
      <c r="C56" s="564">
        <v>42376</v>
      </c>
      <c r="D56" s="565" t="s">
        <v>401</v>
      </c>
      <c r="E56" s="566">
        <v>42373</v>
      </c>
      <c r="F56" s="566" t="s">
        <v>397</v>
      </c>
      <c r="G56" s="567" t="s">
        <v>410</v>
      </c>
      <c r="H56" s="567" t="s">
        <v>924</v>
      </c>
      <c r="I56" s="563" t="s">
        <v>432</v>
      </c>
      <c r="J56" s="568"/>
      <c r="K56" s="569"/>
      <c r="L56" s="569"/>
      <c r="M56" s="569"/>
      <c r="N56" s="570">
        <v>6540</v>
      </c>
    </row>
    <row r="57" spans="1:15" s="5" customFormat="1" ht="20.399999999999999" x14ac:dyDescent="0.3">
      <c r="A57" s="563" t="s">
        <v>910</v>
      </c>
      <c r="B57" s="563" t="s">
        <v>911</v>
      </c>
      <c r="C57" s="564">
        <v>42383</v>
      </c>
      <c r="D57" s="565" t="s">
        <v>401</v>
      </c>
      <c r="E57" s="566">
        <v>42380</v>
      </c>
      <c r="F57" s="566" t="s">
        <v>397</v>
      </c>
      <c r="G57" s="567" t="s">
        <v>410</v>
      </c>
      <c r="H57" s="567" t="s">
        <v>412</v>
      </c>
      <c r="I57" s="563" t="s">
        <v>432</v>
      </c>
      <c r="J57" s="568"/>
      <c r="K57" s="569"/>
      <c r="L57" s="569"/>
      <c r="M57" s="569"/>
      <c r="N57" s="570">
        <v>3840</v>
      </c>
    </row>
    <row r="58" spans="1:15" s="5" customFormat="1" ht="20.399999999999999" x14ac:dyDescent="0.3">
      <c r="A58" s="563" t="s">
        <v>912</v>
      </c>
      <c r="B58" s="563" t="s">
        <v>913</v>
      </c>
      <c r="C58" s="564">
        <v>42390</v>
      </c>
      <c r="D58" s="565" t="s">
        <v>401</v>
      </c>
      <c r="E58" s="566">
        <v>42387</v>
      </c>
      <c r="F58" s="566" t="s">
        <v>397</v>
      </c>
      <c r="G58" s="567" t="s">
        <v>410</v>
      </c>
      <c r="H58" s="567" t="s">
        <v>413</v>
      </c>
      <c r="I58" s="563" t="s">
        <v>432</v>
      </c>
      <c r="J58" s="568"/>
      <c r="K58" s="569"/>
      <c r="L58" s="569"/>
      <c r="M58" s="569"/>
      <c r="N58" s="570">
        <v>9000</v>
      </c>
    </row>
    <row r="59" spans="1:15" s="5" customFormat="1" ht="20.399999999999999" x14ac:dyDescent="0.3">
      <c r="A59" s="563" t="s">
        <v>914</v>
      </c>
      <c r="B59" s="563" t="s">
        <v>915</v>
      </c>
      <c r="C59" s="564">
        <v>42396</v>
      </c>
      <c r="D59" s="565" t="s">
        <v>401</v>
      </c>
      <c r="E59" s="566">
        <v>42394</v>
      </c>
      <c r="F59" s="566" t="s">
        <v>397</v>
      </c>
      <c r="G59" s="567" t="s">
        <v>410</v>
      </c>
      <c r="H59" s="567" t="s">
        <v>414</v>
      </c>
      <c r="I59" s="563" t="s">
        <v>432</v>
      </c>
      <c r="J59" s="568"/>
      <c r="K59" s="569"/>
      <c r="L59" s="569"/>
      <c r="M59" s="569"/>
      <c r="N59" s="570">
        <v>5400</v>
      </c>
    </row>
    <row r="60" spans="1:15" s="5" customFormat="1" ht="20.399999999999999" x14ac:dyDescent="0.3">
      <c r="A60" s="563" t="s">
        <v>916</v>
      </c>
      <c r="B60" s="563" t="s">
        <v>917</v>
      </c>
      <c r="C60" s="564">
        <v>42403</v>
      </c>
      <c r="D60" s="565" t="s">
        <v>401</v>
      </c>
      <c r="E60" s="566">
        <v>42370</v>
      </c>
      <c r="F60" s="566" t="s">
        <v>397</v>
      </c>
      <c r="G60" s="567" t="s">
        <v>410</v>
      </c>
      <c r="H60" s="567" t="s">
        <v>715</v>
      </c>
      <c r="I60" s="563" t="s">
        <v>432</v>
      </c>
      <c r="J60" s="568"/>
      <c r="K60" s="569"/>
      <c r="L60" s="569"/>
      <c r="M60" s="569"/>
      <c r="N60" s="570">
        <v>6600</v>
      </c>
    </row>
    <row r="61" spans="1:15" s="5" customFormat="1" ht="20.399999999999999" x14ac:dyDescent="0.3">
      <c r="A61" s="563" t="s">
        <v>918</v>
      </c>
      <c r="B61" s="563" t="s">
        <v>919</v>
      </c>
      <c r="C61" s="564">
        <v>42410</v>
      </c>
      <c r="D61" s="565" t="s">
        <v>401</v>
      </c>
      <c r="E61" s="566">
        <v>42408</v>
      </c>
      <c r="F61" s="566" t="s">
        <v>397</v>
      </c>
      <c r="G61" s="567" t="s">
        <v>410</v>
      </c>
      <c r="H61" s="567" t="s">
        <v>415</v>
      </c>
      <c r="I61" s="563" t="s">
        <v>432</v>
      </c>
      <c r="J61" s="568"/>
      <c r="K61" s="569"/>
      <c r="L61" s="569"/>
      <c r="M61" s="569"/>
      <c r="N61" s="570">
        <v>12600</v>
      </c>
    </row>
    <row r="62" spans="1:15" s="5" customFormat="1" ht="20.399999999999999" x14ac:dyDescent="0.3">
      <c r="A62" s="563" t="s">
        <v>920</v>
      </c>
      <c r="B62" s="563" t="s">
        <v>921</v>
      </c>
      <c r="C62" s="564">
        <v>42412</v>
      </c>
      <c r="D62" s="565" t="s">
        <v>401</v>
      </c>
      <c r="E62" s="566">
        <v>42415</v>
      </c>
      <c r="F62" s="566" t="s">
        <v>397</v>
      </c>
      <c r="G62" s="567" t="s">
        <v>410</v>
      </c>
      <c r="H62" s="567" t="s">
        <v>399</v>
      </c>
      <c r="I62" s="563" t="s">
        <v>432</v>
      </c>
      <c r="J62" s="568"/>
      <c r="K62" s="569"/>
      <c r="L62" s="569"/>
      <c r="M62" s="569"/>
      <c r="N62" s="570">
        <v>7800</v>
      </c>
    </row>
    <row r="63" spans="1:15" s="5" customFormat="1" ht="20.399999999999999" x14ac:dyDescent="0.3">
      <c r="A63" s="563" t="s">
        <v>922</v>
      </c>
      <c r="B63" s="563" t="s">
        <v>923</v>
      </c>
      <c r="C63" s="564">
        <v>42423</v>
      </c>
      <c r="D63" s="565" t="s">
        <v>401</v>
      </c>
      <c r="E63" s="566">
        <v>42422</v>
      </c>
      <c r="F63" s="566" t="s">
        <v>397</v>
      </c>
      <c r="G63" s="567" t="s">
        <v>410</v>
      </c>
      <c r="H63" s="567" t="s">
        <v>400</v>
      </c>
      <c r="I63" s="563" t="s">
        <v>432</v>
      </c>
      <c r="J63" s="568"/>
      <c r="K63" s="569"/>
      <c r="L63" s="569"/>
      <c r="M63" s="569"/>
      <c r="N63" s="570">
        <v>9300</v>
      </c>
    </row>
    <row r="64" spans="1:15" s="5" customFormat="1" x14ac:dyDescent="0.3">
      <c r="A64" s="338"/>
      <c r="B64" s="338"/>
      <c r="C64" s="346"/>
      <c r="D64" s="347"/>
      <c r="E64" s="348"/>
      <c r="F64" s="348"/>
      <c r="G64" s="343"/>
      <c r="H64" s="343"/>
      <c r="I64" s="338"/>
      <c r="J64" s="339"/>
      <c r="K64" s="310"/>
      <c r="L64" s="310"/>
      <c r="M64" s="310"/>
      <c r="N64" s="311"/>
    </row>
    <row r="65" spans="1:14" s="5" customFormat="1" x14ac:dyDescent="0.3">
      <c r="A65" s="571"/>
      <c r="B65" s="571"/>
      <c r="C65" s="571"/>
      <c r="D65" s="571"/>
      <c r="E65" s="571"/>
      <c r="F65" s="571"/>
      <c r="G65" s="572"/>
      <c r="H65" s="572"/>
      <c r="I65" s="571"/>
      <c r="J65" s="571"/>
      <c r="K65" s="571"/>
      <c r="L65" s="571"/>
      <c r="M65" s="571"/>
      <c r="N65" s="321">
        <f>SUM(N17:N63)</f>
        <v>194979.87880000003</v>
      </c>
    </row>
    <row r="66" spans="1:14" s="5" customFormat="1" x14ac:dyDescent="0.3">
      <c r="A66" s="21" t="s">
        <v>131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</row>
    <row r="67" spans="1:14" s="5" customFormat="1" x14ac:dyDescent="0.3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30"/>
    </row>
    <row r="68" spans="1:14" s="5" customFormat="1" x14ac:dyDescent="0.3">
      <c r="A68" s="21"/>
      <c r="B68" s="22"/>
      <c r="C68" s="22"/>
      <c r="D68" s="22"/>
      <c r="E68" s="22"/>
      <c r="F68" s="22"/>
      <c r="G68" s="30"/>
      <c r="H68" s="22"/>
      <c r="I68" s="22"/>
      <c r="J68" s="22"/>
      <c r="K68" s="22"/>
      <c r="L68" s="22"/>
      <c r="M68" s="22"/>
      <c r="N68" s="23"/>
    </row>
    <row r="69" spans="1:14" s="5" customFormat="1" x14ac:dyDescent="0.3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s="5" customFormat="1" x14ac:dyDescent="0.3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/>
    </row>
    <row r="71" spans="1:14" s="5" customFormat="1" x14ac:dyDescent="0.3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s="5" customFormat="1" x14ac:dyDescent="0.3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s="5" customFormat="1" x14ac:dyDescent="0.3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s="5" customFormat="1" x14ac:dyDescent="0.3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s="5" customFormat="1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s="5" customFormat="1" x14ac:dyDescent="0.3">
      <c r="A76" s="24" t="s">
        <v>28</v>
      </c>
      <c r="B76" s="24"/>
      <c r="C76" s="25"/>
      <c r="D76" s="24"/>
      <c r="E76" s="1" t="s">
        <v>29</v>
      </c>
      <c r="F76" s="22"/>
      <c r="G76" s="26"/>
      <c r="H76" s="589" t="s">
        <v>30</v>
      </c>
      <c r="I76" s="589"/>
      <c r="J76" s="1"/>
      <c r="K76" s="1" t="s">
        <v>31</v>
      </c>
      <c r="L76" s="1"/>
      <c r="M76" s="1"/>
      <c r="N76" s="1"/>
    </row>
    <row r="77" spans="1:14" s="5" customFormat="1" x14ac:dyDescent="0.3">
      <c r="A77" s="590" t="s">
        <v>24</v>
      </c>
      <c r="B77" s="590"/>
      <c r="C77" s="27"/>
      <c r="D77" s="1"/>
      <c r="E77" s="590" t="s">
        <v>25</v>
      </c>
      <c r="F77" s="590"/>
      <c r="G77" s="26"/>
      <c r="H77" s="591" t="s">
        <v>32</v>
      </c>
      <c r="I77" s="591"/>
      <c r="J77" s="1"/>
      <c r="K77" s="1" t="s">
        <v>26</v>
      </c>
      <c r="L77" s="1"/>
      <c r="M77" s="1"/>
      <c r="N77" s="1"/>
    </row>
    <row r="78" spans="1:14" s="5" customFormat="1" x14ac:dyDescent="0.3">
      <c r="A78" s="1"/>
      <c r="B78" s="1"/>
      <c r="C78" s="27"/>
      <c r="D78" s="1"/>
      <c r="E78" s="1"/>
      <c r="F78" s="1"/>
      <c r="G78" s="26"/>
      <c r="H78" s="26"/>
      <c r="I78" s="1"/>
      <c r="J78" s="1"/>
      <c r="K78" s="1"/>
      <c r="L78" s="1"/>
      <c r="M78" s="1"/>
      <c r="N78" s="1"/>
    </row>
    <row r="79" spans="1:14" s="5" customFormat="1" x14ac:dyDescent="0.3">
      <c r="A79" s="28"/>
      <c r="B79" s="22"/>
      <c r="C79" s="29"/>
      <c r="D79" s="2" t="s">
        <v>27</v>
      </c>
      <c r="E79" s="2"/>
      <c r="F79" s="2"/>
      <c r="G79" s="2"/>
      <c r="H79" s="2"/>
      <c r="I79" s="2"/>
      <c r="J79" s="2"/>
      <c r="K79" s="2"/>
      <c r="L79" s="2"/>
      <c r="M79" s="2"/>
      <c r="N79" s="2"/>
    </row>
  </sheetData>
  <mergeCells count="7">
    <mergeCell ref="A10:C11"/>
    <mergeCell ref="H10:I10"/>
    <mergeCell ref="H11:I11"/>
    <mergeCell ref="H76:I76"/>
    <mergeCell ref="A77:B77"/>
    <mergeCell ref="E77:F77"/>
    <mergeCell ref="H77:I7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headerFooter>
    <oddFooter>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8"/>
  <sheetViews>
    <sheetView workbookViewId="0">
      <selection activeCell="G26" sqref="G26"/>
    </sheetView>
  </sheetViews>
  <sheetFormatPr baseColWidth="10" defaultRowHeight="14.4" x14ac:dyDescent="0.3"/>
  <cols>
    <col min="2" max="2" width="14.109375" customWidth="1"/>
    <col min="5" max="5" width="15" customWidth="1"/>
    <col min="6" max="6" width="12.44140625" style="72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201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202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12" x14ac:dyDescent="0.25">
      <c r="A17" s="390" t="s">
        <v>943</v>
      </c>
      <c r="B17" s="390" t="s">
        <v>944</v>
      </c>
      <c r="C17" s="392">
        <v>42411</v>
      </c>
      <c r="D17" s="390">
        <v>89</v>
      </c>
      <c r="E17" s="392">
        <v>42404</v>
      </c>
      <c r="F17" s="395" t="s">
        <v>119</v>
      </c>
      <c r="G17" s="394" t="s">
        <v>203</v>
      </c>
      <c r="H17" s="394" t="s">
        <v>204</v>
      </c>
      <c r="I17" s="390" t="s">
        <v>205</v>
      </c>
      <c r="J17" s="398">
        <v>104</v>
      </c>
      <c r="K17" s="376">
        <v>250</v>
      </c>
      <c r="L17" s="376">
        <f>+J17*K17</f>
        <v>26000</v>
      </c>
      <c r="M17" s="376">
        <f>+L17*0.16</f>
        <v>4160</v>
      </c>
      <c r="N17" s="376">
        <f>+L17+M17</f>
        <v>30160</v>
      </c>
    </row>
    <row r="18" spans="1:14" s="66" customFormat="1" ht="12" x14ac:dyDescent="0.25">
      <c r="A18" s="390" t="s">
        <v>943</v>
      </c>
      <c r="B18" s="390" t="s">
        <v>944</v>
      </c>
      <c r="C18" s="392">
        <v>42411</v>
      </c>
      <c r="D18" s="390">
        <v>89</v>
      </c>
      <c r="E18" s="392">
        <v>42404</v>
      </c>
      <c r="F18" s="395" t="s">
        <v>119</v>
      </c>
      <c r="G18" s="394" t="s">
        <v>203</v>
      </c>
      <c r="H18" s="394" t="s">
        <v>204</v>
      </c>
      <c r="I18" s="390" t="s">
        <v>205</v>
      </c>
      <c r="J18" s="398">
        <v>104</v>
      </c>
      <c r="K18" s="376">
        <v>250</v>
      </c>
      <c r="L18" s="376">
        <f t="shared" ref="L18:L21" si="0">+J18*K18</f>
        <v>26000</v>
      </c>
      <c r="M18" s="376">
        <f t="shared" ref="M18:M21" si="1">+L18*0.16</f>
        <v>4160</v>
      </c>
      <c r="N18" s="376">
        <f t="shared" ref="N18:N21" si="2">+L18+M18</f>
        <v>30160</v>
      </c>
    </row>
    <row r="19" spans="1:14" s="66" customFormat="1" ht="20.399999999999999" x14ac:dyDescent="0.25">
      <c r="A19" s="390" t="s">
        <v>943</v>
      </c>
      <c r="B19" s="390" t="s">
        <v>944</v>
      </c>
      <c r="C19" s="392">
        <v>42411</v>
      </c>
      <c r="D19" s="390">
        <v>79</v>
      </c>
      <c r="E19" s="392">
        <v>42404</v>
      </c>
      <c r="F19" s="395" t="s">
        <v>119</v>
      </c>
      <c r="G19" s="394" t="s">
        <v>203</v>
      </c>
      <c r="H19" s="394" t="s">
        <v>206</v>
      </c>
      <c r="I19" s="390" t="s">
        <v>205</v>
      </c>
      <c r="J19" s="398">
        <v>104</v>
      </c>
      <c r="K19" s="376">
        <v>410</v>
      </c>
      <c r="L19" s="376">
        <f t="shared" si="0"/>
        <v>42640</v>
      </c>
      <c r="M19" s="376">
        <f t="shared" si="1"/>
        <v>6822.4000000000005</v>
      </c>
      <c r="N19" s="376">
        <f t="shared" si="2"/>
        <v>49462.400000000001</v>
      </c>
    </row>
    <row r="20" spans="1:14" s="66" customFormat="1" ht="20.399999999999999" x14ac:dyDescent="0.25">
      <c r="A20" s="390" t="s">
        <v>943</v>
      </c>
      <c r="B20" s="390" t="s">
        <v>944</v>
      </c>
      <c r="C20" s="392">
        <v>42411</v>
      </c>
      <c r="D20" s="390">
        <v>83</v>
      </c>
      <c r="E20" s="392">
        <v>42404</v>
      </c>
      <c r="F20" s="395" t="s">
        <v>119</v>
      </c>
      <c r="G20" s="394" t="s">
        <v>203</v>
      </c>
      <c r="H20" s="394" t="s">
        <v>207</v>
      </c>
      <c r="I20" s="390" t="s">
        <v>205</v>
      </c>
      <c r="J20" s="398">
        <v>96</v>
      </c>
      <c r="K20" s="376">
        <v>280</v>
      </c>
      <c r="L20" s="376">
        <f t="shared" si="0"/>
        <v>26880</v>
      </c>
      <c r="M20" s="376">
        <f t="shared" si="1"/>
        <v>4300.8</v>
      </c>
      <c r="N20" s="376">
        <f t="shared" si="2"/>
        <v>31180.799999999999</v>
      </c>
    </row>
    <row r="21" spans="1:14" s="66" customFormat="1" ht="12" x14ac:dyDescent="0.25">
      <c r="A21" s="390"/>
      <c r="B21" s="390"/>
      <c r="C21" s="392"/>
      <c r="D21" s="393"/>
      <c r="E21" s="476"/>
      <c r="F21" s="395"/>
      <c r="G21" s="394"/>
      <c r="H21" s="394"/>
      <c r="I21" s="395"/>
      <c r="J21" s="395"/>
      <c r="K21" s="376"/>
      <c r="L21" s="376">
        <f t="shared" si="0"/>
        <v>0</v>
      </c>
      <c r="M21" s="376">
        <f t="shared" si="1"/>
        <v>0</v>
      </c>
      <c r="N21" s="376">
        <f t="shared" si="2"/>
        <v>0</v>
      </c>
    </row>
    <row r="22" spans="1:14" s="66" customFormat="1" ht="12" x14ac:dyDescent="0.25">
      <c r="A22" s="396"/>
      <c r="B22" s="396"/>
      <c r="C22" s="396"/>
      <c r="D22" s="396"/>
      <c r="E22" s="396"/>
      <c r="F22" s="395"/>
      <c r="G22" s="396"/>
      <c r="H22" s="396"/>
      <c r="I22" s="393"/>
      <c r="J22" s="393"/>
      <c r="K22" s="378"/>
      <c r="L22" s="378"/>
      <c r="M22" s="378"/>
      <c r="N22" s="378">
        <f>SUM(N17:N21)</f>
        <v>140963.19999999998</v>
      </c>
    </row>
    <row r="24" spans="1:14" x14ac:dyDescent="0.3">
      <c r="A24" t="s">
        <v>137</v>
      </c>
      <c r="B24">
        <v>1625</v>
      </c>
    </row>
    <row r="31" spans="1:14" x14ac:dyDescent="0.3">
      <c r="G31" s="74"/>
    </row>
    <row r="32" spans="1:14" s="81" customFormat="1" ht="10.199999999999999" x14ac:dyDescent="0.2">
      <c r="A32" s="75" t="s">
        <v>28</v>
      </c>
      <c r="B32" s="75"/>
      <c r="C32" s="76"/>
      <c r="D32" s="75"/>
      <c r="E32" s="77" t="s">
        <v>29</v>
      </c>
      <c r="F32" s="78"/>
      <c r="G32" s="79"/>
      <c r="H32" s="594" t="s">
        <v>63</v>
      </c>
      <c r="I32" s="594"/>
      <c r="J32" s="77"/>
      <c r="K32" s="77" t="s">
        <v>64</v>
      </c>
      <c r="L32" s="77"/>
      <c r="M32" s="77"/>
      <c r="N32" s="80"/>
    </row>
    <row r="33" spans="1:14" s="81" customFormat="1" ht="10.199999999999999" x14ac:dyDescent="0.2">
      <c r="A33" s="595" t="s">
        <v>24</v>
      </c>
      <c r="B33" s="595"/>
      <c r="C33" s="82"/>
      <c r="D33" s="77"/>
      <c r="E33" s="595" t="s">
        <v>25</v>
      </c>
      <c r="F33" s="595"/>
      <c r="G33" s="79"/>
      <c r="H33" s="596" t="s">
        <v>32</v>
      </c>
      <c r="I33" s="596"/>
      <c r="J33" s="77"/>
      <c r="K33" s="77" t="s">
        <v>26</v>
      </c>
      <c r="L33" s="77"/>
      <c r="M33" s="77"/>
      <c r="N33" s="80"/>
    </row>
    <row r="34" spans="1:14" s="84" customFormat="1" ht="13.8" x14ac:dyDescent="0.3">
      <c r="A34" s="77"/>
      <c r="B34" s="77"/>
      <c r="C34" s="82"/>
      <c r="D34" s="77"/>
      <c r="E34" s="77"/>
      <c r="F34" s="83"/>
      <c r="G34" s="79"/>
      <c r="H34" s="79"/>
      <c r="I34" s="77"/>
      <c r="J34" s="77"/>
      <c r="K34" s="77"/>
      <c r="L34" s="77"/>
      <c r="M34" s="77"/>
      <c r="N34" s="80"/>
    </row>
    <row r="35" spans="1:14" s="84" customFormat="1" ht="13.8" x14ac:dyDescent="0.3">
      <c r="A35" s="85"/>
      <c r="B35" s="86"/>
      <c r="C35" s="87"/>
      <c r="D35" s="88" t="s">
        <v>27</v>
      </c>
      <c r="E35" s="88"/>
      <c r="F35" s="89"/>
      <c r="G35" s="88"/>
      <c r="H35" s="88"/>
      <c r="I35" s="88"/>
      <c r="J35" s="88"/>
      <c r="K35" s="88"/>
      <c r="L35" s="88"/>
      <c r="M35" s="88"/>
      <c r="N35" s="90"/>
    </row>
    <row r="36" spans="1:14" x14ac:dyDescent="0.3">
      <c r="E36" s="74"/>
      <c r="G36" s="74"/>
    </row>
    <row r="37" spans="1:14" x14ac:dyDescent="0.3">
      <c r="G37" s="91"/>
    </row>
    <row r="38" spans="1:14" x14ac:dyDescent="0.3">
      <c r="G38" s="91"/>
    </row>
  </sheetData>
  <mergeCells count="6">
    <mergeCell ref="A10:C10"/>
    <mergeCell ref="A13:B13"/>
    <mergeCell ref="H32:I32"/>
    <mergeCell ref="A33:B33"/>
    <mergeCell ref="E33:F33"/>
    <mergeCell ref="H33:I33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1"/>
  <sheetViews>
    <sheetView workbookViewId="0">
      <selection activeCell="B27" sqref="B27"/>
    </sheetView>
  </sheetViews>
  <sheetFormatPr baseColWidth="10" defaultRowHeight="14.4" x14ac:dyDescent="0.3"/>
  <cols>
    <col min="5" max="5" width="15" customWidth="1"/>
    <col min="6" max="6" width="11.5546875" style="72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201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211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20.399999999999999" x14ac:dyDescent="0.25">
      <c r="A17" s="390" t="s">
        <v>945</v>
      </c>
      <c r="B17" s="390" t="s">
        <v>946</v>
      </c>
      <c r="C17" s="392">
        <v>42411</v>
      </c>
      <c r="D17" s="390">
        <v>80</v>
      </c>
      <c r="E17" s="392">
        <v>42404</v>
      </c>
      <c r="F17" s="395" t="s">
        <v>119</v>
      </c>
      <c r="G17" s="394" t="s">
        <v>203</v>
      </c>
      <c r="H17" s="394" t="s">
        <v>206</v>
      </c>
      <c r="I17" s="390" t="s">
        <v>205</v>
      </c>
      <c r="J17" s="398">
        <v>88</v>
      </c>
      <c r="K17" s="376">
        <v>410</v>
      </c>
      <c r="L17" s="376">
        <f>+J17*K17</f>
        <v>36080</v>
      </c>
      <c r="M17" s="376">
        <f>+L17*0.16</f>
        <v>5772.8</v>
      </c>
      <c r="N17" s="376">
        <f>+L17+M17</f>
        <v>41852.800000000003</v>
      </c>
    </row>
    <row r="18" spans="1:14" s="66" customFormat="1" ht="20.399999999999999" x14ac:dyDescent="0.25">
      <c r="A18" s="390" t="s">
        <v>945</v>
      </c>
      <c r="B18" s="390" t="s">
        <v>946</v>
      </c>
      <c r="C18" s="392">
        <v>42411</v>
      </c>
      <c r="D18" s="390">
        <v>84</v>
      </c>
      <c r="E18" s="392">
        <v>42404</v>
      </c>
      <c r="F18" s="395" t="s">
        <v>119</v>
      </c>
      <c r="G18" s="394" t="s">
        <v>203</v>
      </c>
      <c r="H18" s="394" t="s">
        <v>209</v>
      </c>
      <c r="I18" s="390" t="s">
        <v>205</v>
      </c>
      <c r="J18" s="398">
        <v>104</v>
      </c>
      <c r="K18" s="376">
        <v>280</v>
      </c>
      <c r="L18" s="376">
        <f t="shared" ref="L18:L22" si="0">+J18*K18</f>
        <v>29120</v>
      </c>
      <c r="M18" s="376">
        <f t="shared" ref="M18:M22" si="1">+L18*0.16</f>
        <v>4659.2</v>
      </c>
      <c r="N18" s="376">
        <f t="shared" ref="N18:N22" si="2">+L18+M18</f>
        <v>33779.199999999997</v>
      </c>
    </row>
    <row r="19" spans="1:14" s="66" customFormat="1" ht="12" x14ac:dyDescent="0.25">
      <c r="A19" s="390" t="s">
        <v>945</v>
      </c>
      <c r="B19" s="390" t="s">
        <v>946</v>
      </c>
      <c r="C19" s="392">
        <v>42411</v>
      </c>
      <c r="D19" s="390">
        <v>88</v>
      </c>
      <c r="E19" s="392">
        <v>42404</v>
      </c>
      <c r="F19" s="395" t="s">
        <v>119</v>
      </c>
      <c r="G19" s="394" t="s">
        <v>203</v>
      </c>
      <c r="H19" s="394" t="s">
        <v>213</v>
      </c>
      <c r="I19" s="390" t="s">
        <v>205</v>
      </c>
      <c r="J19" s="398">
        <v>104</v>
      </c>
      <c r="K19" s="376">
        <v>250</v>
      </c>
      <c r="L19" s="376">
        <f t="shared" si="0"/>
        <v>26000</v>
      </c>
      <c r="M19" s="376">
        <f t="shared" si="1"/>
        <v>4160</v>
      </c>
      <c r="N19" s="376">
        <f t="shared" si="2"/>
        <v>30160</v>
      </c>
    </row>
    <row r="20" spans="1:14" s="66" customFormat="1" ht="12" x14ac:dyDescent="0.25">
      <c r="A20" s="390" t="s">
        <v>945</v>
      </c>
      <c r="B20" s="390" t="s">
        <v>946</v>
      </c>
      <c r="C20" s="392">
        <v>42411</v>
      </c>
      <c r="D20" s="390">
        <v>88</v>
      </c>
      <c r="E20" s="392">
        <v>42404</v>
      </c>
      <c r="F20" s="395" t="s">
        <v>119</v>
      </c>
      <c r="G20" s="394" t="s">
        <v>203</v>
      </c>
      <c r="H20" s="394" t="s">
        <v>213</v>
      </c>
      <c r="I20" s="390" t="s">
        <v>205</v>
      </c>
      <c r="J20" s="398">
        <v>104</v>
      </c>
      <c r="K20" s="376">
        <v>250</v>
      </c>
      <c r="L20" s="376">
        <f t="shared" si="0"/>
        <v>26000</v>
      </c>
      <c r="M20" s="376">
        <f t="shared" si="1"/>
        <v>4160</v>
      </c>
      <c r="N20" s="376">
        <f t="shared" si="2"/>
        <v>30160</v>
      </c>
    </row>
    <row r="21" spans="1:14" s="66" customFormat="1" ht="12" x14ac:dyDescent="0.25">
      <c r="A21" s="390" t="s">
        <v>945</v>
      </c>
      <c r="B21" s="390" t="s">
        <v>946</v>
      </c>
      <c r="C21" s="392">
        <v>42411</v>
      </c>
      <c r="D21" s="390">
        <v>88</v>
      </c>
      <c r="E21" s="392">
        <v>42404</v>
      </c>
      <c r="F21" s="395" t="s">
        <v>119</v>
      </c>
      <c r="G21" s="394" t="s">
        <v>203</v>
      </c>
      <c r="H21" s="394" t="s">
        <v>213</v>
      </c>
      <c r="I21" s="390" t="s">
        <v>205</v>
      </c>
      <c r="J21" s="398">
        <v>104</v>
      </c>
      <c r="K21" s="376">
        <v>250</v>
      </c>
      <c r="L21" s="376">
        <f t="shared" si="0"/>
        <v>26000</v>
      </c>
      <c r="M21" s="376">
        <f t="shared" si="1"/>
        <v>4160</v>
      </c>
      <c r="N21" s="376">
        <f t="shared" si="2"/>
        <v>30160</v>
      </c>
    </row>
    <row r="22" spans="1:14" s="66" customFormat="1" ht="12" x14ac:dyDescent="0.25">
      <c r="A22" s="390" t="s">
        <v>945</v>
      </c>
      <c r="B22" s="390" t="s">
        <v>946</v>
      </c>
      <c r="C22" s="392">
        <v>42411</v>
      </c>
      <c r="D22" s="390">
        <v>88</v>
      </c>
      <c r="E22" s="392">
        <v>42404</v>
      </c>
      <c r="F22" s="395" t="s">
        <v>119</v>
      </c>
      <c r="G22" s="394" t="s">
        <v>203</v>
      </c>
      <c r="H22" s="394" t="s">
        <v>213</v>
      </c>
      <c r="I22" s="390" t="s">
        <v>205</v>
      </c>
      <c r="J22" s="398">
        <v>104</v>
      </c>
      <c r="K22" s="376">
        <v>250</v>
      </c>
      <c r="L22" s="376">
        <f t="shared" si="0"/>
        <v>26000</v>
      </c>
      <c r="M22" s="376">
        <f t="shared" si="1"/>
        <v>4160</v>
      </c>
      <c r="N22" s="376">
        <f t="shared" si="2"/>
        <v>30160</v>
      </c>
    </row>
    <row r="23" spans="1:14" s="66" customFormat="1" ht="12" x14ac:dyDescent="0.25">
      <c r="A23" s="477"/>
      <c r="B23" s="477"/>
      <c r="C23" s="478"/>
      <c r="D23" s="477"/>
      <c r="E23" s="478"/>
      <c r="F23" s="479"/>
      <c r="G23" s="480"/>
      <c r="H23" s="480"/>
      <c r="I23" s="477"/>
      <c r="J23" s="399"/>
      <c r="K23" s="483"/>
      <c r="L23" s="483"/>
      <c r="M23" s="483"/>
      <c r="N23" s="483"/>
    </row>
    <row r="24" spans="1:14" s="66" customFormat="1" ht="12" x14ac:dyDescent="0.25">
      <c r="A24" s="477"/>
      <c r="B24" s="477"/>
      <c r="C24" s="478"/>
      <c r="D24" s="477"/>
      <c r="E24" s="478"/>
      <c r="F24" s="479"/>
      <c r="G24" s="480"/>
      <c r="H24" s="480"/>
      <c r="I24" s="477"/>
      <c r="J24" s="399"/>
      <c r="K24" s="483"/>
      <c r="L24" s="483"/>
      <c r="M24" s="483"/>
      <c r="N24" s="483"/>
    </row>
    <row r="25" spans="1:14" s="66" customFormat="1" ht="12" x14ac:dyDescent="0.25">
      <c r="A25" s="396"/>
      <c r="B25" s="396"/>
      <c r="C25" s="396"/>
      <c r="D25" s="396"/>
      <c r="E25" s="396"/>
      <c r="F25" s="395"/>
      <c r="G25" s="396"/>
      <c r="H25" s="396"/>
      <c r="I25" s="393"/>
      <c r="J25" s="393"/>
      <c r="K25" s="378"/>
      <c r="L25" s="378"/>
      <c r="M25" s="378"/>
      <c r="N25" s="378">
        <f>SUM(N17:N22)</f>
        <v>196272</v>
      </c>
    </row>
    <row r="27" spans="1:14" x14ac:dyDescent="0.3">
      <c r="A27" t="s">
        <v>137</v>
      </c>
      <c r="B27">
        <v>1629</v>
      </c>
    </row>
    <row r="34" spans="1:14" x14ac:dyDescent="0.3">
      <c r="G34" s="74"/>
    </row>
    <row r="35" spans="1:14" s="81" customFormat="1" ht="10.199999999999999" x14ac:dyDescent="0.2">
      <c r="A35" s="75" t="s">
        <v>28</v>
      </c>
      <c r="B35" s="75"/>
      <c r="C35" s="76"/>
      <c r="D35" s="75"/>
      <c r="E35" s="77" t="s">
        <v>29</v>
      </c>
      <c r="F35" s="78"/>
      <c r="G35" s="79"/>
      <c r="H35" s="594" t="s">
        <v>63</v>
      </c>
      <c r="I35" s="594"/>
      <c r="J35" s="77"/>
      <c r="K35" s="77" t="s">
        <v>64</v>
      </c>
      <c r="L35" s="77"/>
      <c r="M35" s="77"/>
      <c r="N35" s="80"/>
    </row>
    <row r="36" spans="1:14" s="81" customFormat="1" ht="10.199999999999999" x14ac:dyDescent="0.2">
      <c r="A36" s="595" t="s">
        <v>24</v>
      </c>
      <c r="B36" s="595"/>
      <c r="C36" s="82"/>
      <c r="D36" s="77"/>
      <c r="E36" s="595" t="s">
        <v>25</v>
      </c>
      <c r="F36" s="595"/>
      <c r="G36" s="79"/>
      <c r="H36" s="596" t="s">
        <v>32</v>
      </c>
      <c r="I36" s="596"/>
      <c r="J36" s="77"/>
      <c r="K36" s="77" t="s">
        <v>26</v>
      </c>
      <c r="L36" s="77"/>
      <c r="M36" s="77"/>
      <c r="N36" s="80"/>
    </row>
    <row r="37" spans="1:14" s="84" customFormat="1" ht="13.8" x14ac:dyDescent="0.3">
      <c r="A37" s="77"/>
      <c r="B37" s="77"/>
      <c r="C37" s="82"/>
      <c r="D37" s="77"/>
      <c r="E37" s="77"/>
      <c r="F37" s="83"/>
      <c r="G37" s="79"/>
      <c r="H37" s="79"/>
      <c r="I37" s="77"/>
      <c r="J37" s="77"/>
      <c r="K37" s="77"/>
      <c r="L37" s="77"/>
      <c r="M37" s="77"/>
      <c r="N37" s="80"/>
    </row>
    <row r="38" spans="1:14" s="84" customFormat="1" ht="13.8" x14ac:dyDescent="0.3">
      <c r="A38" s="85"/>
      <c r="B38" s="86"/>
      <c r="C38" s="87"/>
      <c r="D38" s="88" t="s">
        <v>27</v>
      </c>
      <c r="E38" s="88"/>
      <c r="F38" s="89"/>
      <c r="G38" s="88"/>
      <c r="H38" s="88"/>
      <c r="I38" s="88"/>
      <c r="J38" s="88"/>
      <c r="K38" s="88"/>
      <c r="L38" s="88"/>
      <c r="M38" s="88"/>
      <c r="N38" s="90"/>
    </row>
    <row r="39" spans="1:14" x14ac:dyDescent="0.3">
      <c r="E39" s="74"/>
      <c r="G39" s="74"/>
    </row>
    <row r="40" spans="1:14" x14ac:dyDescent="0.3">
      <c r="G40" s="91"/>
    </row>
    <row r="41" spans="1:14" x14ac:dyDescent="0.3">
      <c r="G41" s="91"/>
    </row>
  </sheetData>
  <mergeCells count="6">
    <mergeCell ref="A10:C10"/>
    <mergeCell ref="A13:B13"/>
    <mergeCell ref="H35:I35"/>
    <mergeCell ref="A36:B36"/>
    <mergeCell ref="E36:F36"/>
    <mergeCell ref="H36:I36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8"/>
  <sheetViews>
    <sheetView workbookViewId="0">
      <selection activeCell="F11" sqref="F11"/>
    </sheetView>
  </sheetViews>
  <sheetFormatPr baseColWidth="10" defaultRowHeight="14.4" x14ac:dyDescent="0.3"/>
  <cols>
    <col min="5" max="5" width="15" customWidth="1"/>
    <col min="6" max="6" width="11.5546875" style="72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201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212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20.399999999999999" x14ac:dyDescent="0.25">
      <c r="A17" s="390" t="s">
        <v>947</v>
      </c>
      <c r="B17" s="390" t="s">
        <v>948</v>
      </c>
      <c r="C17" s="392">
        <v>42411</v>
      </c>
      <c r="D17" s="390">
        <v>85</v>
      </c>
      <c r="E17" s="392">
        <v>42404</v>
      </c>
      <c r="F17" s="395" t="s">
        <v>119</v>
      </c>
      <c r="G17" s="394" t="s">
        <v>203</v>
      </c>
      <c r="H17" s="394" t="s">
        <v>209</v>
      </c>
      <c r="I17" s="390" t="s">
        <v>205</v>
      </c>
      <c r="J17" s="398">
        <v>104</v>
      </c>
      <c r="K17" s="376">
        <v>280</v>
      </c>
      <c r="L17" s="376">
        <f>+J17*K17</f>
        <v>29120</v>
      </c>
      <c r="M17" s="376">
        <f>+L17*0.16</f>
        <v>4659.2</v>
      </c>
      <c r="N17" s="376">
        <f>+L17+M17</f>
        <v>33779.199999999997</v>
      </c>
    </row>
    <row r="18" spans="1:14" s="66" customFormat="1" ht="20.399999999999999" x14ac:dyDescent="0.25">
      <c r="A18" s="390" t="s">
        <v>947</v>
      </c>
      <c r="B18" s="390" t="s">
        <v>948</v>
      </c>
      <c r="C18" s="392">
        <v>42411</v>
      </c>
      <c r="D18" s="390">
        <v>81</v>
      </c>
      <c r="E18" s="392">
        <v>42404</v>
      </c>
      <c r="F18" s="395" t="s">
        <v>119</v>
      </c>
      <c r="G18" s="394" t="s">
        <v>203</v>
      </c>
      <c r="H18" s="394" t="s">
        <v>224</v>
      </c>
      <c r="I18" s="390" t="s">
        <v>205</v>
      </c>
      <c r="J18" s="398">
        <v>144</v>
      </c>
      <c r="K18" s="376">
        <v>410</v>
      </c>
      <c r="L18" s="376">
        <f t="shared" ref="L18:L21" si="0">+J18*K18</f>
        <v>59040</v>
      </c>
      <c r="M18" s="376">
        <f t="shared" ref="M18:M21" si="1">+L18*0.16</f>
        <v>9446.4</v>
      </c>
      <c r="N18" s="376">
        <f t="shared" ref="N18:N21" si="2">+L18+M18</f>
        <v>68486.399999999994</v>
      </c>
    </row>
    <row r="19" spans="1:14" s="66" customFormat="1" ht="12" x14ac:dyDescent="0.25">
      <c r="A19" s="390" t="s">
        <v>947</v>
      </c>
      <c r="B19" s="390" t="s">
        <v>948</v>
      </c>
      <c r="C19" s="392">
        <v>42411</v>
      </c>
      <c r="D19" s="390">
        <v>91</v>
      </c>
      <c r="E19" s="392">
        <v>42404</v>
      </c>
      <c r="F19" s="395" t="s">
        <v>119</v>
      </c>
      <c r="G19" s="394" t="s">
        <v>203</v>
      </c>
      <c r="H19" s="394" t="s">
        <v>213</v>
      </c>
      <c r="I19" s="390" t="s">
        <v>205</v>
      </c>
      <c r="J19" s="398">
        <v>104</v>
      </c>
      <c r="K19" s="376">
        <v>250</v>
      </c>
      <c r="L19" s="376">
        <f t="shared" si="0"/>
        <v>26000</v>
      </c>
      <c r="M19" s="376">
        <f t="shared" si="1"/>
        <v>4160</v>
      </c>
      <c r="N19" s="376">
        <f t="shared" si="2"/>
        <v>30160</v>
      </c>
    </row>
    <row r="20" spans="1:14" s="66" customFormat="1" ht="12" x14ac:dyDescent="0.25">
      <c r="A20" s="390" t="s">
        <v>947</v>
      </c>
      <c r="B20" s="390" t="s">
        <v>948</v>
      </c>
      <c r="C20" s="392">
        <v>42411</v>
      </c>
      <c r="D20" s="390">
        <v>91</v>
      </c>
      <c r="E20" s="392">
        <v>42404</v>
      </c>
      <c r="F20" s="395" t="s">
        <v>119</v>
      </c>
      <c r="G20" s="394" t="s">
        <v>203</v>
      </c>
      <c r="H20" s="394" t="s">
        <v>213</v>
      </c>
      <c r="I20" s="390" t="s">
        <v>205</v>
      </c>
      <c r="J20" s="398">
        <v>104</v>
      </c>
      <c r="K20" s="376">
        <v>250</v>
      </c>
      <c r="L20" s="376">
        <f t="shared" si="0"/>
        <v>26000</v>
      </c>
      <c r="M20" s="376">
        <f t="shared" si="1"/>
        <v>4160</v>
      </c>
      <c r="N20" s="376">
        <f t="shared" si="2"/>
        <v>30160</v>
      </c>
    </row>
    <row r="21" spans="1:14" s="66" customFormat="1" ht="12" x14ac:dyDescent="0.25">
      <c r="A21" s="60"/>
      <c r="B21" s="60"/>
      <c r="C21" s="61"/>
      <c r="D21" s="70"/>
      <c r="E21" s="69"/>
      <c r="F21" s="62"/>
      <c r="G21" s="63"/>
      <c r="H21" s="63"/>
      <c r="I21" s="62"/>
      <c r="J21" s="62"/>
      <c r="K21" s="65"/>
      <c r="L21" s="65">
        <f t="shared" si="0"/>
        <v>0</v>
      </c>
      <c r="M21" s="65">
        <f t="shared" si="1"/>
        <v>0</v>
      </c>
      <c r="N21" s="65">
        <f t="shared" si="2"/>
        <v>0</v>
      </c>
    </row>
    <row r="22" spans="1:14" s="66" customFormat="1" ht="12" x14ac:dyDescent="0.25">
      <c r="A22" s="68"/>
      <c r="B22" s="68"/>
      <c r="C22" s="68"/>
      <c r="D22" s="68"/>
      <c r="E22" s="68"/>
      <c r="F22" s="62"/>
      <c r="G22" s="68"/>
      <c r="H22" s="68"/>
      <c r="I22" s="70"/>
      <c r="J22" s="70"/>
      <c r="K22" s="71"/>
      <c r="L22" s="71"/>
      <c r="M22" s="71"/>
      <c r="N22" s="71">
        <f>SUM(N17:N21)</f>
        <v>162585.59999999998</v>
      </c>
    </row>
    <row r="24" spans="1:14" x14ac:dyDescent="0.3">
      <c r="A24" t="s">
        <v>137</v>
      </c>
      <c r="B24">
        <v>1630</v>
      </c>
    </row>
    <row r="31" spans="1:14" x14ac:dyDescent="0.3">
      <c r="G31" s="74"/>
    </row>
    <row r="32" spans="1:14" s="81" customFormat="1" ht="10.199999999999999" x14ac:dyDescent="0.2">
      <c r="A32" s="75" t="s">
        <v>28</v>
      </c>
      <c r="B32" s="75"/>
      <c r="C32" s="76"/>
      <c r="D32" s="75"/>
      <c r="E32" s="77" t="s">
        <v>29</v>
      </c>
      <c r="F32" s="78"/>
      <c r="G32" s="79"/>
      <c r="H32" s="594" t="s">
        <v>63</v>
      </c>
      <c r="I32" s="594"/>
      <c r="J32" s="77"/>
      <c r="K32" s="77" t="s">
        <v>64</v>
      </c>
      <c r="L32" s="77"/>
      <c r="M32" s="77"/>
      <c r="N32" s="80"/>
    </row>
    <row r="33" spans="1:14" s="81" customFormat="1" ht="10.199999999999999" x14ac:dyDescent="0.2">
      <c r="A33" s="595" t="s">
        <v>24</v>
      </c>
      <c r="B33" s="595"/>
      <c r="C33" s="82"/>
      <c r="D33" s="77"/>
      <c r="E33" s="595" t="s">
        <v>25</v>
      </c>
      <c r="F33" s="595"/>
      <c r="G33" s="79"/>
      <c r="H33" s="596" t="s">
        <v>32</v>
      </c>
      <c r="I33" s="596"/>
      <c r="J33" s="77"/>
      <c r="K33" s="77" t="s">
        <v>26</v>
      </c>
      <c r="L33" s="77"/>
      <c r="M33" s="77"/>
      <c r="N33" s="80"/>
    </row>
    <row r="34" spans="1:14" s="84" customFormat="1" ht="13.8" x14ac:dyDescent="0.3">
      <c r="A34" s="77"/>
      <c r="B34" s="77"/>
      <c r="C34" s="82"/>
      <c r="D34" s="77"/>
      <c r="E34" s="77"/>
      <c r="F34" s="83"/>
      <c r="G34" s="79"/>
      <c r="H34" s="79"/>
      <c r="I34" s="77"/>
      <c r="J34" s="77"/>
      <c r="K34" s="77"/>
      <c r="L34" s="77"/>
      <c r="M34" s="77"/>
      <c r="N34" s="80"/>
    </row>
    <row r="35" spans="1:14" s="84" customFormat="1" ht="13.8" x14ac:dyDescent="0.3">
      <c r="A35" s="85"/>
      <c r="B35" s="86"/>
      <c r="C35" s="87"/>
      <c r="D35" s="88" t="s">
        <v>27</v>
      </c>
      <c r="E35" s="88"/>
      <c r="F35" s="89"/>
      <c r="G35" s="88"/>
      <c r="H35" s="88"/>
      <c r="I35" s="88"/>
      <c r="J35" s="88"/>
      <c r="K35" s="88"/>
      <c r="L35" s="88"/>
      <c r="M35" s="88"/>
      <c r="N35" s="90"/>
    </row>
    <row r="36" spans="1:14" x14ac:dyDescent="0.3">
      <c r="E36" s="74"/>
      <c r="G36" s="74"/>
    </row>
    <row r="37" spans="1:14" x14ac:dyDescent="0.3">
      <c r="G37" s="91"/>
    </row>
    <row r="38" spans="1:14" x14ac:dyDescent="0.3">
      <c r="G38" s="91"/>
    </row>
  </sheetData>
  <mergeCells count="6">
    <mergeCell ref="A10:C10"/>
    <mergeCell ref="A13:B13"/>
    <mergeCell ref="H32:I32"/>
    <mergeCell ref="A33:B33"/>
    <mergeCell ref="E33:F33"/>
    <mergeCell ref="H33:I33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0"/>
  <sheetViews>
    <sheetView workbookViewId="0">
      <selection activeCell="G14" sqref="G14"/>
    </sheetView>
  </sheetViews>
  <sheetFormatPr baseColWidth="10" defaultRowHeight="14.4" x14ac:dyDescent="0.3"/>
  <cols>
    <col min="2" max="2" width="13.109375" customWidth="1"/>
    <col min="5" max="5" width="15" customWidth="1"/>
    <col min="6" max="6" width="13.109375" style="72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332031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201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/>
      <c r="C14" s="52" t="s">
        <v>208</v>
      </c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24" x14ac:dyDescent="0.25">
      <c r="A17" s="60" t="s">
        <v>949</v>
      </c>
      <c r="B17" s="60" t="s">
        <v>950</v>
      </c>
      <c r="C17" s="61">
        <v>42411</v>
      </c>
      <c r="D17" s="60">
        <v>82</v>
      </c>
      <c r="E17" s="61">
        <v>42404</v>
      </c>
      <c r="F17" s="62" t="s">
        <v>119</v>
      </c>
      <c r="G17" s="63" t="s">
        <v>203</v>
      </c>
      <c r="H17" s="63" t="s">
        <v>206</v>
      </c>
      <c r="I17" s="60" t="s">
        <v>205</v>
      </c>
      <c r="J17" s="64">
        <v>200</v>
      </c>
      <c r="K17" s="65">
        <v>410</v>
      </c>
      <c r="L17" s="65">
        <f>+J17*K17</f>
        <v>82000</v>
      </c>
      <c r="M17" s="65">
        <f>+L17*0.16</f>
        <v>13120</v>
      </c>
      <c r="N17" s="65">
        <f>+L17+M17</f>
        <v>95120</v>
      </c>
    </row>
    <row r="18" spans="1:14" s="66" customFormat="1" ht="24" x14ac:dyDescent="0.25">
      <c r="A18" s="60" t="s">
        <v>949</v>
      </c>
      <c r="B18" s="60" t="s">
        <v>950</v>
      </c>
      <c r="C18" s="61">
        <v>42411</v>
      </c>
      <c r="D18" s="60">
        <v>86</v>
      </c>
      <c r="E18" s="61">
        <v>42404</v>
      </c>
      <c r="F18" s="62" t="s">
        <v>119</v>
      </c>
      <c r="G18" s="63" t="s">
        <v>203</v>
      </c>
      <c r="H18" s="63" t="s">
        <v>209</v>
      </c>
      <c r="I18" s="60" t="s">
        <v>205</v>
      </c>
      <c r="J18" s="64">
        <v>200</v>
      </c>
      <c r="K18" s="65">
        <v>280</v>
      </c>
      <c r="L18" s="65">
        <f t="shared" ref="L18:L21" si="0">+J18*K18</f>
        <v>56000</v>
      </c>
      <c r="M18" s="65">
        <f t="shared" ref="M18:M21" si="1">+L18*0.16</f>
        <v>8960</v>
      </c>
      <c r="N18" s="65">
        <f t="shared" ref="N18:N21" si="2">+L18+M18</f>
        <v>64960</v>
      </c>
    </row>
    <row r="19" spans="1:14" s="66" customFormat="1" ht="24" x14ac:dyDescent="0.25">
      <c r="A19" s="60" t="s">
        <v>949</v>
      </c>
      <c r="B19" s="60" t="s">
        <v>950</v>
      </c>
      <c r="C19" s="61">
        <v>42411</v>
      </c>
      <c r="D19" s="60">
        <v>92</v>
      </c>
      <c r="E19" s="61">
        <v>42405</v>
      </c>
      <c r="F19" s="62" t="s">
        <v>119</v>
      </c>
      <c r="G19" s="63" t="s">
        <v>203</v>
      </c>
      <c r="H19" s="63" t="s">
        <v>210</v>
      </c>
      <c r="I19" s="60" t="s">
        <v>205</v>
      </c>
      <c r="J19" s="64">
        <v>200</v>
      </c>
      <c r="K19" s="65">
        <v>250</v>
      </c>
      <c r="L19" s="65">
        <f t="shared" si="0"/>
        <v>50000</v>
      </c>
      <c r="M19" s="65">
        <f t="shared" si="1"/>
        <v>8000</v>
      </c>
      <c r="N19" s="65">
        <f t="shared" si="2"/>
        <v>58000</v>
      </c>
    </row>
    <row r="20" spans="1:14" s="66" customFormat="1" ht="24" x14ac:dyDescent="0.25">
      <c r="A20" s="60" t="s">
        <v>949</v>
      </c>
      <c r="B20" s="60" t="s">
        <v>950</v>
      </c>
      <c r="C20" s="61">
        <v>42411</v>
      </c>
      <c r="D20" s="60">
        <v>92</v>
      </c>
      <c r="E20" s="61">
        <v>42405</v>
      </c>
      <c r="F20" s="62" t="s">
        <v>119</v>
      </c>
      <c r="G20" s="63" t="s">
        <v>203</v>
      </c>
      <c r="H20" s="63" t="s">
        <v>210</v>
      </c>
      <c r="I20" s="60" t="s">
        <v>205</v>
      </c>
      <c r="J20" s="64">
        <v>200</v>
      </c>
      <c r="K20" s="65">
        <v>250</v>
      </c>
      <c r="L20" s="65">
        <f t="shared" si="0"/>
        <v>50000</v>
      </c>
      <c r="M20" s="65">
        <f t="shared" si="1"/>
        <v>8000</v>
      </c>
      <c r="N20" s="65">
        <f t="shared" si="2"/>
        <v>58000</v>
      </c>
    </row>
    <row r="21" spans="1:14" s="66" customFormat="1" ht="24" x14ac:dyDescent="0.25">
      <c r="A21" s="60" t="s">
        <v>949</v>
      </c>
      <c r="B21" s="60" t="s">
        <v>950</v>
      </c>
      <c r="C21" s="61">
        <v>42411</v>
      </c>
      <c r="D21" s="60">
        <v>92</v>
      </c>
      <c r="E21" s="61">
        <v>42405</v>
      </c>
      <c r="F21" s="62" t="s">
        <v>119</v>
      </c>
      <c r="G21" s="63" t="s">
        <v>203</v>
      </c>
      <c r="H21" s="63" t="s">
        <v>210</v>
      </c>
      <c r="I21" s="60" t="s">
        <v>205</v>
      </c>
      <c r="J21" s="64">
        <v>200</v>
      </c>
      <c r="K21" s="65">
        <v>250</v>
      </c>
      <c r="L21" s="65">
        <f t="shared" si="0"/>
        <v>50000</v>
      </c>
      <c r="M21" s="65">
        <f t="shared" si="1"/>
        <v>8000</v>
      </c>
      <c r="N21" s="65">
        <f t="shared" si="2"/>
        <v>58000</v>
      </c>
    </row>
    <row r="22" spans="1:14" s="66" customFormat="1" ht="12" x14ac:dyDescent="0.25">
      <c r="A22" s="287"/>
      <c r="B22" s="287"/>
      <c r="C22" s="288"/>
      <c r="D22" s="287"/>
      <c r="E22" s="288"/>
      <c r="F22" s="291"/>
      <c r="G22" s="292"/>
      <c r="H22" s="292"/>
      <c r="I22" s="287"/>
      <c r="J22" s="289"/>
      <c r="K22" s="293"/>
      <c r="L22" s="293"/>
      <c r="M22" s="293"/>
      <c r="N22" s="293"/>
    </row>
    <row r="23" spans="1:14" s="66" customFormat="1" ht="12" x14ac:dyDescent="0.25">
      <c r="A23" s="287"/>
      <c r="B23" s="287"/>
      <c r="C23" s="288"/>
      <c r="D23" s="287"/>
      <c r="E23" s="288"/>
      <c r="F23" s="291"/>
      <c r="G23" s="292"/>
      <c r="H23" s="292"/>
      <c r="I23" s="287"/>
      <c r="J23" s="289"/>
      <c r="K23" s="293"/>
      <c r="L23" s="293"/>
      <c r="M23" s="293"/>
      <c r="N23" s="293"/>
    </row>
    <row r="24" spans="1:14" s="66" customFormat="1" ht="12" x14ac:dyDescent="0.25">
      <c r="A24" s="68"/>
      <c r="B24" s="68"/>
      <c r="C24" s="68"/>
      <c r="D24" s="68"/>
      <c r="E24" s="68"/>
      <c r="F24" s="62"/>
      <c r="G24" s="68"/>
      <c r="H24" s="68"/>
      <c r="I24" s="70"/>
      <c r="J24" s="70"/>
      <c r="K24" s="71"/>
      <c r="L24" s="71"/>
      <c r="M24" s="71"/>
      <c r="N24" s="71">
        <f>SUM(N17:N21)</f>
        <v>334080</v>
      </c>
    </row>
    <row r="26" spans="1:14" x14ac:dyDescent="0.3">
      <c r="A26" t="s">
        <v>137</v>
      </c>
      <c r="B26">
        <v>1631</v>
      </c>
    </row>
    <row r="33" spans="1:14" x14ac:dyDescent="0.3">
      <c r="G33" s="74"/>
    </row>
    <row r="34" spans="1:14" s="81" customFormat="1" ht="10.199999999999999" x14ac:dyDescent="0.2">
      <c r="A34" s="75" t="s">
        <v>28</v>
      </c>
      <c r="B34" s="75"/>
      <c r="C34" s="76"/>
      <c r="D34" s="75"/>
      <c r="E34" s="77" t="s">
        <v>29</v>
      </c>
      <c r="F34" s="78"/>
      <c r="G34" s="79"/>
      <c r="H34" s="594" t="s">
        <v>63</v>
      </c>
      <c r="I34" s="594"/>
      <c r="J34" s="77"/>
      <c r="K34" s="77" t="s">
        <v>64</v>
      </c>
      <c r="L34" s="77"/>
      <c r="M34" s="77"/>
      <c r="N34" s="80"/>
    </row>
    <row r="35" spans="1:14" s="81" customFormat="1" ht="10.199999999999999" x14ac:dyDescent="0.2">
      <c r="A35" s="595" t="s">
        <v>24</v>
      </c>
      <c r="B35" s="595"/>
      <c r="C35" s="82"/>
      <c r="D35" s="77"/>
      <c r="E35" s="595" t="s">
        <v>25</v>
      </c>
      <c r="F35" s="595"/>
      <c r="G35" s="79"/>
      <c r="H35" s="596" t="s">
        <v>32</v>
      </c>
      <c r="I35" s="596"/>
      <c r="J35" s="77"/>
      <c r="K35" s="77" t="s">
        <v>26</v>
      </c>
      <c r="L35" s="77"/>
      <c r="M35" s="77"/>
      <c r="N35" s="80"/>
    </row>
    <row r="36" spans="1:14" s="84" customFormat="1" ht="13.8" x14ac:dyDescent="0.3">
      <c r="A36" s="77"/>
      <c r="B36" s="77"/>
      <c r="C36" s="82"/>
      <c r="D36" s="77"/>
      <c r="E36" s="77"/>
      <c r="F36" s="83"/>
      <c r="G36" s="79"/>
      <c r="H36" s="79"/>
      <c r="I36" s="77"/>
      <c r="J36" s="77"/>
      <c r="K36" s="77"/>
      <c r="L36" s="77"/>
      <c r="M36" s="77"/>
      <c r="N36" s="80"/>
    </row>
    <row r="37" spans="1:14" s="84" customFormat="1" ht="13.8" x14ac:dyDescent="0.3">
      <c r="A37" s="85"/>
      <c r="B37" s="86"/>
      <c r="C37" s="87"/>
      <c r="D37" s="88" t="s">
        <v>27</v>
      </c>
      <c r="E37" s="88"/>
      <c r="F37" s="89"/>
      <c r="G37" s="88"/>
      <c r="H37" s="88"/>
      <c r="I37" s="88"/>
      <c r="J37" s="88"/>
      <c r="K37" s="88"/>
      <c r="L37" s="88"/>
      <c r="M37" s="88"/>
      <c r="N37" s="90"/>
    </row>
    <row r="38" spans="1:14" x14ac:dyDescent="0.3">
      <c r="E38" s="74"/>
      <c r="G38" s="74"/>
    </row>
    <row r="39" spans="1:14" x14ac:dyDescent="0.3">
      <c r="G39" s="91"/>
    </row>
    <row r="40" spans="1:14" x14ac:dyDescent="0.3">
      <c r="G40" s="91"/>
    </row>
  </sheetData>
  <mergeCells count="6">
    <mergeCell ref="A10:C10"/>
    <mergeCell ref="A13:B13"/>
    <mergeCell ref="H34:I34"/>
    <mergeCell ref="A35:B35"/>
    <mergeCell ref="E35:F35"/>
    <mergeCell ref="H35:I35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85"/>
  <sheetViews>
    <sheetView topLeftCell="A61" workbookViewId="0">
      <selection activeCell="E85" sqref="E85"/>
    </sheetView>
  </sheetViews>
  <sheetFormatPr baseColWidth="10" defaultRowHeight="14.4" x14ac:dyDescent="0.3"/>
  <cols>
    <col min="2" max="2" width="16.109375" style="165" customWidth="1"/>
    <col min="5" max="5" width="11.6640625" customWidth="1"/>
    <col min="6" max="6" width="14.33203125" style="270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4.109375" style="74" bestFit="1" customWidth="1"/>
  </cols>
  <sheetData>
    <row r="1" spans="1:14" x14ac:dyDescent="0.3">
      <c r="A1" s="36"/>
      <c r="B1" s="275"/>
      <c r="C1" s="37"/>
      <c r="D1" s="37"/>
      <c r="E1" s="37"/>
      <c r="F1" s="26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275"/>
      <c r="C2" s="37"/>
      <c r="D2" s="37"/>
      <c r="E2" s="37"/>
      <c r="F2" s="26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275"/>
      <c r="C3" s="37"/>
      <c r="D3" s="37"/>
      <c r="E3" s="37"/>
      <c r="F3" s="26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275"/>
      <c r="C4" s="37"/>
      <c r="D4" s="37"/>
      <c r="E4" s="37"/>
      <c r="F4" s="26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275"/>
      <c r="C5" s="37"/>
      <c r="D5" s="37"/>
      <c r="E5" s="37"/>
      <c r="F5" s="26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275"/>
      <c r="C6" s="37"/>
      <c r="D6" s="37"/>
      <c r="E6" s="37"/>
      <c r="F6" s="26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276"/>
      <c r="C7" s="7"/>
      <c r="D7" s="8"/>
      <c r="E7" s="8"/>
      <c r="F7" s="269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269" t="s">
        <v>1028</v>
      </c>
      <c r="C8" s="8" t="s">
        <v>2</v>
      </c>
      <c r="D8" s="8" t="s">
        <v>1005</v>
      </c>
      <c r="E8" s="8" t="s">
        <v>3</v>
      </c>
      <c r="F8" s="269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277"/>
      <c r="C9" s="44"/>
      <c r="D9" s="44"/>
      <c r="E9" s="44"/>
      <c r="F9" s="46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/>
      <c r="F10" s="46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 t="s">
        <v>35</v>
      </c>
      <c r="F11" s="46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278"/>
      <c r="C12" s="48"/>
      <c r="D12" s="48"/>
      <c r="E12" s="48"/>
      <c r="F12" s="225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1029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ht="20.399999999999999" x14ac:dyDescent="0.3">
      <c r="A14" s="52" t="s">
        <v>136</v>
      </c>
      <c r="B14" s="231" t="s">
        <v>1030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15" customHeight="1" x14ac:dyDescent="0.3">
      <c r="A15" s="230"/>
      <c r="B15" s="279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5" s="66" customFormat="1" ht="20.399999999999999" x14ac:dyDescent="0.25">
      <c r="A17" s="327" t="s">
        <v>1146</v>
      </c>
      <c r="B17" s="328" t="s">
        <v>1147</v>
      </c>
      <c r="C17" s="329">
        <v>42465</v>
      </c>
      <c r="D17" s="370"/>
      <c r="E17" s="371"/>
      <c r="F17" s="337" t="s">
        <v>1122</v>
      </c>
      <c r="G17" s="372" t="s">
        <v>1018</v>
      </c>
      <c r="H17" s="373" t="s">
        <v>1023</v>
      </c>
      <c r="I17" s="374"/>
      <c r="J17" s="374"/>
      <c r="K17" s="375"/>
      <c r="L17" s="376">
        <f>+J17*K17</f>
        <v>0</v>
      </c>
      <c r="M17" s="376">
        <f>+L17*0.16</f>
        <v>0</v>
      </c>
      <c r="N17" s="376">
        <v>20550</v>
      </c>
    </row>
    <row r="18" spans="1:15" s="66" customFormat="1" ht="20.399999999999999" x14ac:dyDescent="0.25">
      <c r="A18" s="327" t="s">
        <v>1149</v>
      </c>
      <c r="B18" s="328" t="s">
        <v>1148</v>
      </c>
      <c r="C18" s="329">
        <v>42465</v>
      </c>
      <c r="D18" s="370"/>
      <c r="E18" s="371"/>
      <c r="F18" s="337" t="s">
        <v>1122</v>
      </c>
      <c r="G18" s="372" t="s">
        <v>1018</v>
      </c>
      <c r="H18" s="373" t="s">
        <v>1024</v>
      </c>
      <c r="I18" s="374"/>
      <c r="J18" s="374"/>
      <c r="K18" s="375"/>
      <c r="L18" s="376">
        <f t="shared" ref="L18:L70" si="0">+J18*K18</f>
        <v>0</v>
      </c>
      <c r="M18" s="376">
        <f t="shared" ref="M18:M70" si="1">+L18*0.16</f>
        <v>0</v>
      </c>
      <c r="N18" s="376">
        <v>20550</v>
      </c>
    </row>
    <row r="19" spans="1:15" s="66" customFormat="1" ht="12" x14ac:dyDescent="0.25">
      <c r="A19" s="327" t="s">
        <v>1157</v>
      </c>
      <c r="B19" s="328" t="s">
        <v>1156</v>
      </c>
      <c r="C19" s="329">
        <v>42534</v>
      </c>
      <c r="D19" s="328">
        <v>632</v>
      </c>
      <c r="E19" s="377">
        <v>42522</v>
      </c>
      <c r="F19" s="337" t="s">
        <v>1111</v>
      </c>
      <c r="G19" s="372" t="s">
        <v>219</v>
      </c>
      <c r="H19" s="373" t="s">
        <v>123</v>
      </c>
      <c r="I19" s="374" t="s">
        <v>983</v>
      </c>
      <c r="J19" s="374">
        <v>1.5</v>
      </c>
      <c r="K19" s="375">
        <v>2500</v>
      </c>
      <c r="L19" s="376">
        <f t="shared" si="0"/>
        <v>3750</v>
      </c>
      <c r="M19" s="376">
        <f t="shared" si="1"/>
        <v>600</v>
      </c>
      <c r="N19" s="376">
        <f t="shared" ref="N19:N70" si="2">+L19+M19</f>
        <v>4350</v>
      </c>
    </row>
    <row r="20" spans="1:15" s="66" customFormat="1" ht="12" x14ac:dyDescent="0.25">
      <c r="A20" s="327" t="s">
        <v>1158</v>
      </c>
      <c r="B20" s="328" t="s">
        <v>1159</v>
      </c>
      <c r="C20" s="329">
        <v>42534</v>
      </c>
      <c r="D20" s="328">
        <v>633</v>
      </c>
      <c r="E20" s="377">
        <v>42522</v>
      </c>
      <c r="F20" s="337" t="s">
        <v>1107</v>
      </c>
      <c r="G20" s="372" t="s">
        <v>219</v>
      </c>
      <c r="H20" s="373" t="s">
        <v>1031</v>
      </c>
      <c r="I20" s="374" t="s">
        <v>112</v>
      </c>
      <c r="J20" s="374">
        <v>50</v>
      </c>
      <c r="K20" s="375">
        <v>21.55</v>
      </c>
      <c r="L20" s="376">
        <f t="shared" si="0"/>
        <v>1077.5</v>
      </c>
      <c r="M20" s="376">
        <f t="shared" si="1"/>
        <v>172.4</v>
      </c>
      <c r="N20" s="378">
        <f t="shared" si="2"/>
        <v>1249.9000000000001</v>
      </c>
    </row>
    <row r="21" spans="1:15" s="66" customFormat="1" ht="12" x14ac:dyDescent="0.25">
      <c r="A21" s="327" t="s">
        <v>1158</v>
      </c>
      <c r="B21" s="328" t="s">
        <v>1159</v>
      </c>
      <c r="C21" s="329">
        <v>42534</v>
      </c>
      <c r="D21" s="328">
        <v>633</v>
      </c>
      <c r="E21" s="377">
        <v>42522</v>
      </c>
      <c r="F21" s="337" t="s">
        <v>1107</v>
      </c>
      <c r="G21" s="372" t="s">
        <v>219</v>
      </c>
      <c r="H21" s="373" t="s">
        <v>1032</v>
      </c>
      <c r="I21" s="374" t="s">
        <v>53</v>
      </c>
      <c r="J21" s="374">
        <v>1</v>
      </c>
      <c r="K21" s="375">
        <v>301.72000000000003</v>
      </c>
      <c r="L21" s="376">
        <f t="shared" si="0"/>
        <v>301.72000000000003</v>
      </c>
      <c r="M21" s="376">
        <f t="shared" si="1"/>
        <v>48.275200000000005</v>
      </c>
      <c r="N21" s="376">
        <f t="shared" si="2"/>
        <v>349.99520000000001</v>
      </c>
    </row>
    <row r="22" spans="1:15" s="66" customFormat="1" ht="12" x14ac:dyDescent="0.25">
      <c r="A22" s="327" t="s">
        <v>1158</v>
      </c>
      <c r="B22" s="328" t="s">
        <v>1159</v>
      </c>
      <c r="C22" s="329">
        <v>42534</v>
      </c>
      <c r="D22" s="328">
        <v>633</v>
      </c>
      <c r="E22" s="377">
        <v>42522</v>
      </c>
      <c r="F22" s="337" t="s">
        <v>1107</v>
      </c>
      <c r="G22" s="372" t="s">
        <v>219</v>
      </c>
      <c r="H22" s="373" t="s">
        <v>1033</v>
      </c>
      <c r="I22" s="374" t="s">
        <v>53</v>
      </c>
      <c r="J22" s="374">
        <v>20</v>
      </c>
      <c r="K22" s="375">
        <v>12.93</v>
      </c>
      <c r="L22" s="376">
        <f t="shared" si="0"/>
        <v>258.60000000000002</v>
      </c>
      <c r="M22" s="376">
        <f t="shared" si="1"/>
        <v>41.376000000000005</v>
      </c>
      <c r="N22" s="378">
        <f t="shared" si="2"/>
        <v>299.976</v>
      </c>
    </row>
    <row r="23" spans="1:15" s="66" customFormat="1" ht="12" x14ac:dyDescent="0.25">
      <c r="A23" s="327" t="s">
        <v>1161</v>
      </c>
      <c r="B23" s="328" t="s">
        <v>1160</v>
      </c>
      <c r="C23" s="329">
        <v>42534</v>
      </c>
      <c r="D23" s="328">
        <v>634</v>
      </c>
      <c r="E23" s="377">
        <v>42522</v>
      </c>
      <c r="F23" s="337" t="s">
        <v>1107</v>
      </c>
      <c r="G23" s="372" t="s">
        <v>219</v>
      </c>
      <c r="H23" s="373" t="s">
        <v>1034</v>
      </c>
      <c r="I23" s="374" t="s">
        <v>53</v>
      </c>
      <c r="J23" s="374">
        <v>80</v>
      </c>
      <c r="K23" s="375">
        <v>86.21</v>
      </c>
      <c r="L23" s="376">
        <f t="shared" si="0"/>
        <v>6896.7999999999993</v>
      </c>
      <c r="M23" s="376">
        <f t="shared" si="1"/>
        <v>1103.4879999999998</v>
      </c>
      <c r="N23" s="376">
        <f t="shared" si="2"/>
        <v>8000.2879999999986</v>
      </c>
    </row>
    <row r="24" spans="1:15" s="66" customFormat="1" ht="12" x14ac:dyDescent="0.25">
      <c r="A24" s="327" t="s">
        <v>1161</v>
      </c>
      <c r="B24" s="328" t="s">
        <v>1160</v>
      </c>
      <c r="C24" s="329">
        <v>42534</v>
      </c>
      <c r="D24" s="328">
        <v>634</v>
      </c>
      <c r="E24" s="377">
        <v>42522</v>
      </c>
      <c r="F24" s="337" t="s">
        <v>1107</v>
      </c>
      <c r="G24" s="372" t="s">
        <v>219</v>
      </c>
      <c r="H24" s="373" t="s">
        <v>968</v>
      </c>
      <c r="I24" s="374" t="s">
        <v>112</v>
      </c>
      <c r="J24" s="374">
        <v>30</v>
      </c>
      <c r="K24" s="375">
        <v>21.55</v>
      </c>
      <c r="L24" s="376">
        <f t="shared" si="0"/>
        <v>646.5</v>
      </c>
      <c r="M24" s="376">
        <f t="shared" si="1"/>
        <v>103.44</v>
      </c>
      <c r="N24" s="378">
        <f t="shared" si="2"/>
        <v>749.94</v>
      </c>
    </row>
    <row r="25" spans="1:15" s="66" customFormat="1" ht="12" x14ac:dyDescent="0.25">
      <c r="A25" s="327" t="s">
        <v>1161</v>
      </c>
      <c r="B25" s="328" t="s">
        <v>1160</v>
      </c>
      <c r="C25" s="329">
        <v>42534</v>
      </c>
      <c r="D25" s="328">
        <v>634</v>
      </c>
      <c r="E25" s="377">
        <v>42522</v>
      </c>
      <c r="F25" s="337" t="s">
        <v>1107</v>
      </c>
      <c r="G25" s="372" t="s">
        <v>219</v>
      </c>
      <c r="H25" s="373" t="s">
        <v>1035</v>
      </c>
      <c r="I25" s="374" t="s">
        <v>112</v>
      </c>
      <c r="J25" s="374">
        <v>5</v>
      </c>
      <c r="K25" s="375">
        <v>21.55</v>
      </c>
      <c r="L25" s="376">
        <f t="shared" si="0"/>
        <v>107.75</v>
      </c>
      <c r="M25" s="376">
        <f t="shared" si="1"/>
        <v>17.240000000000002</v>
      </c>
      <c r="N25" s="376">
        <f t="shared" si="2"/>
        <v>124.99000000000001</v>
      </c>
    </row>
    <row r="26" spans="1:15" s="66" customFormat="1" ht="12" x14ac:dyDescent="0.25">
      <c r="A26" s="327" t="s">
        <v>1161</v>
      </c>
      <c r="B26" s="328" t="s">
        <v>1160</v>
      </c>
      <c r="C26" s="329">
        <v>42534</v>
      </c>
      <c r="D26" s="328">
        <v>634</v>
      </c>
      <c r="E26" s="377">
        <v>42522</v>
      </c>
      <c r="F26" s="337" t="s">
        <v>1107</v>
      </c>
      <c r="G26" s="372" t="s">
        <v>219</v>
      </c>
      <c r="H26" s="373" t="s">
        <v>1036</v>
      </c>
      <c r="I26" s="374" t="s">
        <v>53</v>
      </c>
      <c r="J26" s="374">
        <v>8</v>
      </c>
      <c r="K26" s="375">
        <v>12.93</v>
      </c>
      <c r="L26" s="376">
        <f t="shared" si="0"/>
        <v>103.44</v>
      </c>
      <c r="M26" s="376">
        <f t="shared" si="1"/>
        <v>16.5504</v>
      </c>
      <c r="N26" s="378">
        <f t="shared" si="2"/>
        <v>119.99039999999999</v>
      </c>
      <c r="O26" s="286"/>
    </row>
    <row r="27" spans="1:15" s="66" customFormat="1" ht="12" x14ac:dyDescent="0.25">
      <c r="A27" s="327" t="s">
        <v>1163</v>
      </c>
      <c r="B27" s="328" t="s">
        <v>1162</v>
      </c>
      <c r="C27" s="329">
        <v>42534</v>
      </c>
      <c r="D27" s="328">
        <v>635</v>
      </c>
      <c r="E27" s="377">
        <v>42522</v>
      </c>
      <c r="F27" s="337" t="s">
        <v>1104</v>
      </c>
      <c r="G27" s="372" t="s">
        <v>219</v>
      </c>
      <c r="H27" s="373" t="s">
        <v>1037</v>
      </c>
      <c r="I27" s="374" t="s">
        <v>958</v>
      </c>
      <c r="J27" s="374">
        <v>60</v>
      </c>
      <c r="K27" s="375">
        <v>125</v>
      </c>
      <c r="L27" s="376">
        <f t="shared" si="0"/>
        <v>7500</v>
      </c>
      <c r="M27" s="376">
        <f t="shared" si="1"/>
        <v>1200</v>
      </c>
      <c r="N27" s="376">
        <f t="shared" si="2"/>
        <v>8700</v>
      </c>
    </row>
    <row r="28" spans="1:15" s="66" customFormat="1" ht="12" x14ac:dyDescent="0.25">
      <c r="A28" s="327" t="s">
        <v>387</v>
      </c>
      <c r="B28" s="328" t="s">
        <v>1164</v>
      </c>
      <c r="C28" s="329">
        <v>42496</v>
      </c>
      <c r="D28" s="328" t="s">
        <v>1056</v>
      </c>
      <c r="E28" s="377">
        <v>42509</v>
      </c>
      <c r="F28" s="337" t="s">
        <v>1165</v>
      </c>
      <c r="G28" s="372" t="s">
        <v>1038</v>
      </c>
      <c r="H28" s="373" t="s">
        <v>1039</v>
      </c>
      <c r="I28" s="374" t="s">
        <v>53</v>
      </c>
      <c r="J28" s="374">
        <v>12</v>
      </c>
      <c r="K28" s="375">
        <v>75</v>
      </c>
      <c r="L28" s="376">
        <f t="shared" si="0"/>
        <v>900</v>
      </c>
      <c r="M28" s="376">
        <f t="shared" si="1"/>
        <v>144</v>
      </c>
      <c r="N28" s="378">
        <f t="shared" si="2"/>
        <v>1044</v>
      </c>
    </row>
    <row r="29" spans="1:15" s="66" customFormat="1" ht="12" x14ac:dyDescent="0.25">
      <c r="A29" s="327" t="s">
        <v>387</v>
      </c>
      <c r="B29" s="328" t="s">
        <v>1164</v>
      </c>
      <c r="C29" s="329">
        <v>42496</v>
      </c>
      <c r="D29" s="328" t="s">
        <v>1057</v>
      </c>
      <c r="E29" s="377">
        <v>42509</v>
      </c>
      <c r="F29" s="337" t="s">
        <v>1165</v>
      </c>
      <c r="G29" s="372" t="s">
        <v>1038</v>
      </c>
      <c r="H29" s="373" t="s">
        <v>1040</v>
      </c>
      <c r="I29" s="374" t="s">
        <v>53</v>
      </c>
      <c r="J29" s="374">
        <v>19</v>
      </c>
      <c r="K29" s="375">
        <v>480</v>
      </c>
      <c r="L29" s="376">
        <f t="shared" si="0"/>
        <v>9120</v>
      </c>
      <c r="M29" s="376">
        <f t="shared" si="1"/>
        <v>1459.2</v>
      </c>
      <c r="N29" s="376">
        <f t="shared" si="2"/>
        <v>10579.2</v>
      </c>
      <c r="O29" s="286"/>
    </row>
    <row r="30" spans="1:15" s="66" customFormat="1" ht="12" x14ac:dyDescent="0.25">
      <c r="A30" s="327" t="s">
        <v>387</v>
      </c>
      <c r="B30" s="328" t="s">
        <v>1164</v>
      </c>
      <c r="C30" s="329">
        <v>42496</v>
      </c>
      <c r="D30" s="328" t="s">
        <v>1058</v>
      </c>
      <c r="E30" s="377">
        <v>42509</v>
      </c>
      <c r="F30" s="337" t="s">
        <v>1165</v>
      </c>
      <c r="G30" s="372" t="s">
        <v>1038</v>
      </c>
      <c r="H30" s="373" t="s">
        <v>965</v>
      </c>
      <c r="I30" s="374" t="s">
        <v>53</v>
      </c>
      <c r="J30" s="374">
        <v>140</v>
      </c>
      <c r="K30" s="375">
        <v>55</v>
      </c>
      <c r="L30" s="376">
        <f t="shared" si="0"/>
        <v>7700</v>
      </c>
      <c r="M30" s="376">
        <f t="shared" si="1"/>
        <v>1232</v>
      </c>
      <c r="N30" s="378">
        <f t="shared" si="2"/>
        <v>8932</v>
      </c>
    </row>
    <row r="31" spans="1:15" s="66" customFormat="1" ht="12" x14ac:dyDescent="0.25">
      <c r="A31" s="327" t="s">
        <v>387</v>
      </c>
      <c r="B31" s="328" t="s">
        <v>1164</v>
      </c>
      <c r="C31" s="329">
        <v>42496</v>
      </c>
      <c r="D31" s="328" t="s">
        <v>1057</v>
      </c>
      <c r="E31" s="377">
        <v>42509</v>
      </c>
      <c r="F31" s="337" t="s">
        <v>1165</v>
      </c>
      <c r="G31" s="372" t="s">
        <v>1038</v>
      </c>
      <c r="H31" s="373" t="s">
        <v>1041</v>
      </c>
      <c r="I31" s="374" t="s">
        <v>53</v>
      </c>
      <c r="J31" s="374">
        <v>36</v>
      </c>
      <c r="K31" s="375">
        <v>25</v>
      </c>
      <c r="L31" s="376">
        <f t="shared" si="0"/>
        <v>900</v>
      </c>
      <c r="M31" s="376">
        <f t="shared" si="1"/>
        <v>144</v>
      </c>
      <c r="N31" s="376">
        <f t="shared" si="2"/>
        <v>1044</v>
      </c>
    </row>
    <row r="32" spans="1:15" s="66" customFormat="1" ht="12" x14ac:dyDescent="0.25">
      <c r="A32" s="327" t="s">
        <v>1167</v>
      </c>
      <c r="B32" s="328" t="s">
        <v>1166</v>
      </c>
      <c r="C32" s="329">
        <v>42507</v>
      </c>
      <c r="D32" s="328">
        <v>608</v>
      </c>
      <c r="E32" s="377">
        <v>42500</v>
      </c>
      <c r="F32" s="337" t="s">
        <v>1104</v>
      </c>
      <c r="G32" s="372" t="s">
        <v>219</v>
      </c>
      <c r="H32" s="373" t="s">
        <v>1037</v>
      </c>
      <c r="I32" s="374" t="s">
        <v>983</v>
      </c>
      <c r="J32" s="374">
        <v>6</v>
      </c>
      <c r="K32" s="375">
        <v>2672.41</v>
      </c>
      <c r="L32" s="376">
        <f t="shared" si="0"/>
        <v>16034.46</v>
      </c>
      <c r="M32" s="376">
        <f t="shared" si="1"/>
        <v>2565.5135999999998</v>
      </c>
      <c r="N32" s="378">
        <f t="shared" si="2"/>
        <v>18599.973599999998</v>
      </c>
    </row>
    <row r="33" spans="1:15" s="66" customFormat="1" ht="12" x14ac:dyDescent="0.25">
      <c r="A33" s="327" t="s">
        <v>377</v>
      </c>
      <c r="B33" s="328" t="s">
        <v>1168</v>
      </c>
      <c r="C33" s="329">
        <v>42507</v>
      </c>
      <c r="D33" s="328">
        <v>609</v>
      </c>
      <c r="E33" s="377">
        <v>42500</v>
      </c>
      <c r="F33" s="337" t="s">
        <v>1104</v>
      </c>
      <c r="G33" s="372" t="s">
        <v>219</v>
      </c>
      <c r="H33" s="373" t="s">
        <v>1042</v>
      </c>
      <c r="I33" s="374" t="s">
        <v>53</v>
      </c>
      <c r="J33" s="374">
        <v>1150</v>
      </c>
      <c r="K33" s="375">
        <v>7.04</v>
      </c>
      <c r="L33" s="376">
        <f t="shared" si="0"/>
        <v>8096</v>
      </c>
      <c r="M33" s="376">
        <f t="shared" si="1"/>
        <v>1295.3600000000001</v>
      </c>
      <c r="N33" s="376">
        <f t="shared" si="2"/>
        <v>9391.36</v>
      </c>
    </row>
    <row r="34" spans="1:15" s="66" customFormat="1" ht="12" x14ac:dyDescent="0.25">
      <c r="A34" s="327" t="s">
        <v>375</v>
      </c>
      <c r="B34" s="328" t="s">
        <v>1169</v>
      </c>
      <c r="C34" s="329">
        <v>42507</v>
      </c>
      <c r="D34" s="328">
        <v>610</v>
      </c>
      <c r="E34" s="377">
        <v>42500</v>
      </c>
      <c r="F34" s="337" t="s">
        <v>1107</v>
      </c>
      <c r="G34" s="372" t="s">
        <v>219</v>
      </c>
      <c r="H34" s="373" t="s">
        <v>1034</v>
      </c>
      <c r="I34" s="374" t="s">
        <v>53</v>
      </c>
      <c r="J34" s="374">
        <v>50</v>
      </c>
      <c r="K34" s="375">
        <v>86.21</v>
      </c>
      <c r="L34" s="376">
        <f t="shared" si="0"/>
        <v>4310.5</v>
      </c>
      <c r="M34" s="376">
        <f t="shared" si="1"/>
        <v>689.68000000000006</v>
      </c>
      <c r="N34" s="378">
        <f t="shared" si="2"/>
        <v>5000.18</v>
      </c>
    </row>
    <row r="35" spans="1:15" s="66" customFormat="1" ht="12" x14ac:dyDescent="0.25">
      <c r="A35" s="327" t="s">
        <v>375</v>
      </c>
      <c r="B35" s="328" t="s">
        <v>1169</v>
      </c>
      <c r="C35" s="329">
        <v>42507</v>
      </c>
      <c r="D35" s="328">
        <v>610</v>
      </c>
      <c r="E35" s="377">
        <v>42500</v>
      </c>
      <c r="F35" s="337" t="s">
        <v>1107</v>
      </c>
      <c r="G35" s="372" t="s">
        <v>219</v>
      </c>
      <c r="H35" s="373" t="s">
        <v>1031</v>
      </c>
      <c r="I35" s="374" t="s">
        <v>112</v>
      </c>
      <c r="J35" s="374">
        <v>50</v>
      </c>
      <c r="K35" s="375">
        <v>21.55</v>
      </c>
      <c r="L35" s="376">
        <f t="shared" si="0"/>
        <v>1077.5</v>
      </c>
      <c r="M35" s="376">
        <f t="shared" si="1"/>
        <v>172.4</v>
      </c>
      <c r="N35" s="376">
        <f t="shared" si="2"/>
        <v>1249.9000000000001</v>
      </c>
    </row>
    <row r="36" spans="1:15" s="66" customFormat="1" ht="12" x14ac:dyDescent="0.25">
      <c r="A36" s="327" t="s">
        <v>375</v>
      </c>
      <c r="B36" s="328" t="s">
        <v>1169</v>
      </c>
      <c r="C36" s="329">
        <v>42507</v>
      </c>
      <c r="D36" s="328">
        <v>610</v>
      </c>
      <c r="E36" s="377">
        <v>42500</v>
      </c>
      <c r="F36" s="337" t="s">
        <v>1107</v>
      </c>
      <c r="G36" s="372" t="s">
        <v>219</v>
      </c>
      <c r="H36" s="373" t="s">
        <v>1043</v>
      </c>
      <c r="I36" s="374" t="s">
        <v>53</v>
      </c>
      <c r="J36" s="374">
        <v>6</v>
      </c>
      <c r="K36" s="375">
        <v>155.16999999999999</v>
      </c>
      <c r="L36" s="376">
        <f t="shared" si="0"/>
        <v>931.02</v>
      </c>
      <c r="M36" s="376">
        <f t="shared" si="1"/>
        <v>148.9632</v>
      </c>
      <c r="N36" s="378">
        <f t="shared" si="2"/>
        <v>1079.9831999999999</v>
      </c>
    </row>
    <row r="37" spans="1:15" s="66" customFormat="1" ht="12" x14ac:dyDescent="0.25">
      <c r="A37" s="327" t="s">
        <v>375</v>
      </c>
      <c r="B37" s="328" t="s">
        <v>1169</v>
      </c>
      <c r="C37" s="329">
        <v>42507</v>
      </c>
      <c r="D37" s="328">
        <v>610</v>
      </c>
      <c r="E37" s="377">
        <v>42500</v>
      </c>
      <c r="F37" s="337" t="s">
        <v>1107</v>
      </c>
      <c r="G37" s="372" t="s">
        <v>219</v>
      </c>
      <c r="H37" s="373" t="s">
        <v>968</v>
      </c>
      <c r="I37" s="374" t="s">
        <v>112</v>
      </c>
      <c r="J37" s="374">
        <v>70</v>
      </c>
      <c r="K37" s="375">
        <v>21.55</v>
      </c>
      <c r="L37" s="376">
        <f t="shared" si="0"/>
        <v>1508.5</v>
      </c>
      <c r="M37" s="376">
        <f t="shared" si="1"/>
        <v>241.36</v>
      </c>
      <c r="N37" s="376">
        <f t="shared" si="2"/>
        <v>1749.8600000000001</v>
      </c>
    </row>
    <row r="38" spans="1:15" s="66" customFormat="1" ht="12" x14ac:dyDescent="0.25">
      <c r="A38" s="327" t="s">
        <v>375</v>
      </c>
      <c r="B38" s="328" t="s">
        <v>1169</v>
      </c>
      <c r="C38" s="329">
        <v>42507</v>
      </c>
      <c r="D38" s="328">
        <v>610</v>
      </c>
      <c r="E38" s="377">
        <v>42500</v>
      </c>
      <c r="F38" s="337" t="s">
        <v>1107</v>
      </c>
      <c r="G38" s="372" t="s">
        <v>219</v>
      </c>
      <c r="H38" s="373" t="s">
        <v>1044</v>
      </c>
      <c r="I38" s="374" t="s">
        <v>112</v>
      </c>
      <c r="J38" s="374">
        <v>20</v>
      </c>
      <c r="K38" s="375">
        <v>21.55</v>
      </c>
      <c r="L38" s="376">
        <f t="shared" si="0"/>
        <v>431</v>
      </c>
      <c r="M38" s="376">
        <f t="shared" si="1"/>
        <v>68.960000000000008</v>
      </c>
      <c r="N38" s="378">
        <f t="shared" si="2"/>
        <v>499.96000000000004</v>
      </c>
    </row>
    <row r="39" spans="1:15" s="66" customFormat="1" ht="12" x14ac:dyDescent="0.25">
      <c r="A39" s="327" t="s">
        <v>375</v>
      </c>
      <c r="B39" s="328" t="s">
        <v>1169</v>
      </c>
      <c r="C39" s="329">
        <v>42507</v>
      </c>
      <c r="D39" s="328">
        <v>610</v>
      </c>
      <c r="E39" s="377">
        <v>42500</v>
      </c>
      <c r="F39" s="337" t="s">
        <v>1107</v>
      </c>
      <c r="G39" s="372" t="s">
        <v>219</v>
      </c>
      <c r="H39" s="373" t="s">
        <v>1045</v>
      </c>
      <c r="I39" s="374" t="s">
        <v>112</v>
      </c>
      <c r="J39" s="374">
        <v>100</v>
      </c>
      <c r="K39" s="375">
        <v>21.55</v>
      </c>
      <c r="L39" s="376">
        <f t="shared" si="0"/>
        <v>2155</v>
      </c>
      <c r="M39" s="376">
        <f t="shared" si="1"/>
        <v>344.8</v>
      </c>
      <c r="N39" s="376">
        <f t="shared" si="2"/>
        <v>2499.8000000000002</v>
      </c>
    </row>
    <row r="40" spans="1:15" s="66" customFormat="1" ht="12" x14ac:dyDescent="0.25">
      <c r="A40" s="327" t="s">
        <v>375</v>
      </c>
      <c r="B40" s="328" t="s">
        <v>1169</v>
      </c>
      <c r="C40" s="329">
        <v>42507</v>
      </c>
      <c r="D40" s="328">
        <v>610</v>
      </c>
      <c r="E40" s="377">
        <v>42500</v>
      </c>
      <c r="F40" s="337" t="s">
        <v>1107</v>
      </c>
      <c r="G40" s="372" t="s">
        <v>219</v>
      </c>
      <c r="H40" s="373" t="s">
        <v>1046</v>
      </c>
      <c r="I40" s="374" t="s">
        <v>53</v>
      </c>
      <c r="J40" s="374">
        <v>8</v>
      </c>
      <c r="K40" s="375">
        <v>120.69</v>
      </c>
      <c r="L40" s="376">
        <f t="shared" si="0"/>
        <v>965.52</v>
      </c>
      <c r="M40" s="376">
        <f t="shared" si="1"/>
        <v>154.48320000000001</v>
      </c>
      <c r="N40" s="378">
        <f t="shared" si="2"/>
        <v>1120.0032000000001</v>
      </c>
    </row>
    <row r="41" spans="1:15" s="66" customFormat="1" ht="12" x14ac:dyDescent="0.25">
      <c r="A41" s="327" t="s">
        <v>375</v>
      </c>
      <c r="B41" s="328" t="s">
        <v>1169</v>
      </c>
      <c r="C41" s="329">
        <v>42507</v>
      </c>
      <c r="D41" s="328">
        <v>610</v>
      </c>
      <c r="E41" s="377">
        <v>42500</v>
      </c>
      <c r="F41" s="337" t="s">
        <v>1107</v>
      </c>
      <c r="G41" s="372" t="s">
        <v>219</v>
      </c>
      <c r="H41" s="373" t="s">
        <v>1035</v>
      </c>
      <c r="I41" s="374" t="s">
        <v>112</v>
      </c>
      <c r="J41" s="374">
        <v>10</v>
      </c>
      <c r="K41" s="375">
        <v>21.55</v>
      </c>
      <c r="L41" s="376">
        <f t="shared" si="0"/>
        <v>215.5</v>
      </c>
      <c r="M41" s="376">
        <f t="shared" si="1"/>
        <v>34.480000000000004</v>
      </c>
      <c r="N41" s="376">
        <f t="shared" si="2"/>
        <v>249.98000000000002</v>
      </c>
      <c r="O41" s="286"/>
    </row>
    <row r="42" spans="1:15" s="66" customFormat="1" ht="12" x14ac:dyDescent="0.25">
      <c r="A42" s="327" t="s">
        <v>385</v>
      </c>
      <c r="B42" s="328" t="s">
        <v>1170</v>
      </c>
      <c r="C42" s="329">
        <v>42507</v>
      </c>
      <c r="D42" s="328">
        <v>611</v>
      </c>
      <c r="E42" s="377">
        <v>42500</v>
      </c>
      <c r="F42" s="337" t="s">
        <v>1107</v>
      </c>
      <c r="G42" s="372" t="s">
        <v>219</v>
      </c>
      <c r="H42" s="373" t="s">
        <v>1047</v>
      </c>
      <c r="I42" s="374" t="s">
        <v>53</v>
      </c>
      <c r="J42" s="374">
        <v>3</v>
      </c>
      <c r="K42" s="375">
        <v>232.76</v>
      </c>
      <c r="L42" s="376">
        <f t="shared" si="0"/>
        <v>698.28</v>
      </c>
      <c r="M42" s="376">
        <f t="shared" si="1"/>
        <v>111.7248</v>
      </c>
      <c r="N42" s="378">
        <f t="shared" si="2"/>
        <v>810.00479999999993</v>
      </c>
    </row>
    <row r="43" spans="1:15" s="66" customFormat="1" ht="12" x14ac:dyDescent="0.25">
      <c r="A43" s="327" t="s">
        <v>385</v>
      </c>
      <c r="B43" s="328" t="s">
        <v>1170</v>
      </c>
      <c r="C43" s="329">
        <v>42507</v>
      </c>
      <c r="D43" s="328">
        <v>611</v>
      </c>
      <c r="E43" s="377">
        <v>42500</v>
      </c>
      <c r="F43" s="337" t="s">
        <v>1107</v>
      </c>
      <c r="G43" s="372" t="s">
        <v>219</v>
      </c>
      <c r="H43" s="373" t="s">
        <v>1048</v>
      </c>
      <c r="I43" s="374" t="s">
        <v>53</v>
      </c>
      <c r="J43" s="374">
        <v>1</v>
      </c>
      <c r="K43" s="375">
        <v>120.69</v>
      </c>
      <c r="L43" s="376">
        <f t="shared" si="0"/>
        <v>120.69</v>
      </c>
      <c r="M43" s="376">
        <f t="shared" si="1"/>
        <v>19.310400000000001</v>
      </c>
      <c r="N43" s="376">
        <f t="shared" si="2"/>
        <v>140.00040000000001</v>
      </c>
      <c r="O43" s="286"/>
    </row>
    <row r="44" spans="1:15" s="66" customFormat="1" ht="12" x14ac:dyDescent="0.25">
      <c r="A44" s="327" t="s">
        <v>385</v>
      </c>
      <c r="B44" s="328" t="s">
        <v>1170</v>
      </c>
      <c r="C44" s="329">
        <v>42507</v>
      </c>
      <c r="D44" s="328">
        <v>611</v>
      </c>
      <c r="E44" s="377">
        <v>42500</v>
      </c>
      <c r="F44" s="337" t="s">
        <v>1107</v>
      </c>
      <c r="G44" s="372" t="s">
        <v>219</v>
      </c>
      <c r="H44" s="373" t="s">
        <v>1049</v>
      </c>
      <c r="I44" s="374" t="s">
        <v>53</v>
      </c>
      <c r="J44" s="374">
        <v>3</v>
      </c>
      <c r="K44" s="375">
        <v>17.239999999999998</v>
      </c>
      <c r="L44" s="376">
        <f t="shared" si="0"/>
        <v>51.72</v>
      </c>
      <c r="M44" s="376">
        <f t="shared" si="1"/>
        <v>8.2751999999999999</v>
      </c>
      <c r="N44" s="378">
        <f t="shared" si="2"/>
        <v>59.995199999999997</v>
      </c>
    </row>
    <row r="45" spans="1:15" s="66" customFormat="1" ht="12" x14ac:dyDescent="0.25">
      <c r="A45" s="327" t="s">
        <v>385</v>
      </c>
      <c r="B45" s="328" t="s">
        <v>1170</v>
      </c>
      <c r="C45" s="329">
        <v>42507</v>
      </c>
      <c r="D45" s="328">
        <v>611</v>
      </c>
      <c r="E45" s="377">
        <v>42500</v>
      </c>
      <c r="F45" s="337" t="s">
        <v>1107</v>
      </c>
      <c r="G45" s="372" t="s">
        <v>219</v>
      </c>
      <c r="H45" s="373" t="s">
        <v>1050</v>
      </c>
      <c r="I45" s="374" t="s">
        <v>53</v>
      </c>
      <c r="J45" s="374">
        <v>5</v>
      </c>
      <c r="K45" s="375">
        <v>12.93</v>
      </c>
      <c r="L45" s="376">
        <f t="shared" si="0"/>
        <v>64.650000000000006</v>
      </c>
      <c r="M45" s="376">
        <f t="shared" si="1"/>
        <v>10.344000000000001</v>
      </c>
      <c r="N45" s="376">
        <f t="shared" si="2"/>
        <v>74.994</v>
      </c>
    </row>
    <row r="46" spans="1:15" s="66" customFormat="1" ht="12" x14ac:dyDescent="0.25">
      <c r="A46" s="327" t="s">
        <v>385</v>
      </c>
      <c r="B46" s="328" t="s">
        <v>1170</v>
      </c>
      <c r="C46" s="329">
        <v>42507</v>
      </c>
      <c r="D46" s="328">
        <v>611</v>
      </c>
      <c r="E46" s="377">
        <v>42500</v>
      </c>
      <c r="F46" s="337" t="s">
        <v>1107</v>
      </c>
      <c r="G46" s="372" t="s">
        <v>219</v>
      </c>
      <c r="H46" s="373" t="s">
        <v>1051</v>
      </c>
      <c r="I46" s="374" t="s">
        <v>53</v>
      </c>
      <c r="J46" s="374">
        <v>1</v>
      </c>
      <c r="K46" s="375">
        <v>25.86</v>
      </c>
      <c r="L46" s="376">
        <f t="shared" si="0"/>
        <v>25.86</v>
      </c>
      <c r="M46" s="376">
        <f t="shared" si="1"/>
        <v>4.1375999999999999</v>
      </c>
      <c r="N46" s="378">
        <f t="shared" si="2"/>
        <v>29.997599999999998</v>
      </c>
    </row>
    <row r="47" spans="1:15" s="66" customFormat="1" ht="12" x14ac:dyDescent="0.25">
      <c r="A47" s="327" t="s">
        <v>385</v>
      </c>
      <c r="B47" s="328" t="s">
        <v>1170</v>
      </c>
      <c r="C47" s="329">
        <v>42507</v>
      </c>
      <c r="D47" s="328">
        <v>611</v>
      </c>
      <c r="E47" s="377">
        <v>42500</v>
      </c>
      <c r="F47" s="337" t="s">
        <v>1107</v>
      </c>
      <c r="G47" s="372" t="s">
        <v>219</v>
      </c>
      <c r="H47" s="373" t="s">
        <v>174</v>
      </c>
      <c r="I47" s="374" t="s">
        <v>1003</v>
      </c>
      <c r="J47" s="374">
        <v>0.5</v>
      </c>
      <c r="K47" s="375">
        <v>129.31</v>
      </c>
      <c r="L47" s="376">
        <f t="shared" si="0"/>
        <v>64.655000000000001</v>
      </c>
      <c r="M47" s="376">
        <f t="shared" si="1"/>
        <v>10.344800000000001</v>
      </c>
      <c r="N47" s="376">
        <f t="shared" si="2"/>
        <v>74.999800000000008</v>
      </c>
    </row>
    <row r="48" spans="1:15" s="66" customFormat="1" ht="12" x14ac:dyDescent="0.25">
      <c r="A48" s="327" t="s">
        <v>385</v>
      </c>
      <c r="B48" s="328" t="s">
        <v>1170</v>
      </c>
      <c r="C48" s="329">
        <v>42507</v>
      </c>
      <c r="D48" s="328">
        <v>611</v>
      </c>
      <c r="E48" s="377">
        <v>42500</v>
      </c>
      <c r="F48" s="337" t="s">
        <v>1107</v>
      </c>
      <c r="G48" s="372" t="s">
        <v>219</v>
      </c>
      <c r="H48" s="373" t="s">
        <v>1052</v>
      </c>
      <c r="I48" s="374" t="s">
        <v>112</v>
      </c>
      <c r="J48" s="374">
        <v>0.5</v>
      </c>
      <c r="K48" s="375">
        <v>51.72</v>
      </c>
      <c r="L48" s="376">
        <f t="shared" si="0"/>
        <v>25.86</v>
      </c>
      <c r="M48" s="376">
        <f t="shared" si="1"/>
        <v>4.1375999999999999</v>
      </c>
      <c r="N48" s="378">
        <f t="shared" si="2"/>
        <v>29.997599999999998</v>
      </c>
    </row>
    <row r="49" spans="1:14" s="66" customFormat="1" ht="12" x14ac:dyDescent="0.25">
      <c r="A49" s="327" t="s">
        <v>1172</v>
      </c>
      <c r="B49" s="328" t="s">
        <v>1171</v>
      </c>
      <c r="C49" s="329">
        <v>42507</v>
      </c>
      <c r="D49" s="328">
        <v>612</v>
      </c>
      <c r="E49" s="377">
        <v>42500</v>
      </c>
      <c r="F49" s="337" t="s">
        <v>1104</v>
      </c>
      <c r="G49" s="372" t="s">
        <v>219</v>
      </c>
      <c r="H49" s="373" t="s">
        <v>123</v>
      </c>
      <c r="I49" s="374" t="s">
        <v>983</v>
      </c>
      <c r="J49" s="374">
        <v>2</v>
      </c>
      <c r="K49" s="375">
        <v>2500</v>
      </c>
      <c r="L49" s="376">
        <f t="shared" si="0"/>
        <v>5000</v>
      </c>
      <c r="M49" s="376">
        <f t="shared" si="1"/>
        <v>800</v>
      </c>
      <c r="N49" s="376">
        <f t="shared" si="2"/>
        <v>5800</v>
      </c>
    </row>
    <row r="50" spans="1:14" s="66" customFormat="1" ht="12" x14ac:dyDescent="0.25">
      <c r="A50" s="327" t="s">
        <v>1177</v>
      </c>
      <c r="B50" s="328" t="s">
        <v>1178</v>
      </c>
      <c r="C50" s="329">
        <v>42514</v>
      </c>
      <c r="D50" s="328" t="s">
        <v>1059</v>
      </c>
      <c r="E50" s="377">
        <v>42514</v>
      </c>
      <c r="F50" s="337" t="s">
        <v>1140</v>
      </c>
      <c r="G50" s="372" t="s">
        <v>1013</v>
      </c>
      <c r="H50" s="373" t="s">
        <v>956</v>
      </c>
      <c r="I50" s="374" t="s">
        <v>57</v>
      </c>
      <c r="J50" s="374">
        <v>3</v>
      </c>
      <c r="K50" s="375">
        <v>1400</v>
      </c>
      <c r="L50" s="376">
        <f t="shared" si="0"/>
        <v>4200</v>
      </c>
      <c r="M50" s="376">
        <f t="shared" si="1"/>
        <v>672</v>
      </c>
      <c r="N50" s="378">
        <f t="shared" si="2"/>
        <v>4872</v>
      </c>
    </row>
    <row r="51" spans="1:14" s="66" customFormat="1" ht="12" x14ac:dyDescent="0.25">
      <c r="A51" s="327" t="s">
        <v>1177</v>
      </c>
      <c r="B51" s="328" t="s">
        <v>1178</v>
      </c>
      <c r="C51" s="329">
        <v>42514</v>
      </c>
      <c r="D51" s="328" t="s">
        <v>1059</v>
      </c>
      <c r="E51" s="377">
        <v>42514</v>
      </c>
      <c r="F51" s="337" t="s">
        <v>1140</v>
      </c>
      <c r="G51" s="372" t="s">
        <v>1013</v>
      </c>
      <c r="H51" s="373" t="s">
        <v>1053</v>
      </c>
      <c r="I51" s="374" t="s">
        <v>57</v>
      </c>
      <c r="J51" s="374">
        <v>2</v>
      </c>
      <c r="K51" s="375">
        <v>1350</v>
      </c>
      <c r="L51" s="376">
        <f t="shared" si="0"/>
        <v>2700</v>
      </c>
      <c r="M51" s="376">
        <f t="shared" si="1"/>
        <v>432</v>
      </c>
      <c r="N51" s="376">
        <f t="shared" si="2"/>
        <v>3132</v>
      </c>
    </row>
    <row r="52" spans="1:14" s="66" customFormat="1" ht="12" x14ac:dyDescent="0.25">
      <c r="A52" s="327" t="s">
        <v>1177</v>
      </c>
      <c r="B52" s="328" t="s">
        <v>1178</v>
      </c>
      <c r="C52" s="329">
        <v>42514</v>
      </c>
      <c r="D52" s="328" t="s">
        <v>1059</v>
      </c>
      <c r="E52" s="377">
        <v>42514</v>
      </c>
      <c r="F52" s="337" t="s">
        <v>1140</v>
      </c>
      <c r="G52" s="372" t="s">
        <v>1013</v>
      </c>
      <c r="H52" s="373" t="s">
        <v>1014</v>
      </c>
      <c r="I52" s="374" t="s">
        <v>57</v>
      </c>
      <c r="J52" s="374">
        <v>5</v>
      </c>
      <c r="K52" s="375">
        <v>450</v>
      </c>
      <c r="L52" s="376">
        <f t="shared" si="0"/>
        <v>2250</v>
      </c>
      <c r="M52" s="376">
        <f t="shared" si="1"/>
        <v>360</v>
      </c>
      <c r="N52" s="378">
        <f t="shared" si="2"/>
        <v>2610</v>
      </c>
    </row>
    <row r="53" spans="1:14" s="66" customFormat="1" ht="12" x14ac:dyDescent="0.25">
      <c r="A53" s="327" t="s">
        <v>1174</v>
      </c>
      <c r="B53" s="328" t="s">
        <v>1173</v>
      </c>
      <c r="C53" s="329">
        <v>42514</v>
      </c>
      <c r="D53" s="328" t="s">
        <v>1060</v>
      </c>
      <c r="E53" s="377">
        <v>42514</v>
      </c>
      <c r="F53" s="337" t="s">
        <v>1140</v>
      </c>
      <c r="G53" s="372" t="s">
        <v>1013</v>
      </c>
      <c r="H53" s="373" t="s">
        <v>956</v>
      </c>
      <c r="I53" s="374" t="s">
        <v>57</v>
      </c>
      <c r="J53" s="374">
        <v>2</v>
      </c>
      <c r="K53" s="375">
        <v>1400</v>
      </c>
      <c r="L53" s="376">
        <f t="shared" si="0"/>
        <v>2800</v>
      </c>
      <c r="M53" s="376">
        <f t="shared" si="1"/>
        <v>448</v>
      </c>
      <c r="N53" s="376">
        <f t="shared" si="2"/>
        <v>3248</v>
      </c>
    </row>
    <row r="54" spans="1:14" s="66" customFormat="1" ht="12" x14ac:dyDescent="0.25">
      <c r="A54" s="327" t="s">
        <v>1174</v>
      </c>
      <c r="B54" s="328" t="s">
        <v>1173</v>
      </c>
      <c r="C54" s="329">
        <v>42514</v>
      </c>
      <c r="D54" s="328" t="s">
        <v>1060</v>
      </c>
      <c r="E54" s="377">
        <v>42514</v>
      </c>
      <c r="F54" s="337" t="s">
        <v>1140</v>
      </c>
      <c r="G54" s="372" t="s">
        <v>1013</v>
      </c>
      <c r="H54" s="373" t="s">
        <v>1014</v>
      </c>
      <c r="I54" s="374" t="s">
        <v>57</v>
      </c>
      <c r="J54" s="374">
        <v>2</v>
      </c>
      <c r="K54" s="375">
        <v>450</v>
      </c>
      <c r="L54" s="376">
        <f t="shared" si="0"/>
        <v>900</v>
      </c>
      <c r="M54" s="376">
        <f t="shared" si="1"/>
        <v>144</v>
      </c>
      <c r="N54" s="378">
        <f t="shared" si="2"/>
        <v>1044</v>
      </c>
    </row>
    <row r="55" spans="1:14" s="66" customFormat="1" ht="20.399999999999999" x14ac:dyDescent="0.25">
      <c r="A55" s="327" t="s">
        <v>1151</v>
      </c>
      <c r="B55" s="328" t="s">
        <v>1150</v>
      </c>
      <c r="C55" s="329">
        <v>42507</v>
      </c>
      <c r="D55" s="328"/>
      <c r="E55" s="377">
        <v>42506</v>
      </c>
      <c r="F55" s="337" t="s">
        <v>1122</v>
      </c>
      <c r="G55" s="372" t="s">
        <v>1018</v>
      </c>
      <c r="H55" s="373" t="s">
        <v>1054</v>
      </c>
      <c r="I55" s="374"/>
      <c r="J55" s="374"/>
      <c r="K55" s="375"/>
      <c r="L55" s="376">
        <f t="shared" si="0"/>
        <v>0</v>
      </c>
      <c r="M55" s="376">
        <f t="shared" si="1"/>
        <v>0</v>
      </c>
      <c r="N55" s="376">
        <v>23850</v>
      </c>
    </row>
    <row r="56" spans="1:14" s="66" customFormat="1" ht="20.399999999999999" x14ac:dyDescent="0.25">
      <c r="A56" s="327" t="s">
        <v>404</v>
      </c>
      <c r="B56" s="328" t="s">
        <v>1152</v>
      </c>
      <c r="C56" s="329">
        <v>42514</v>
      </c>
      <c r="D56" s="328"/>
      <c r="E56" s="377">
        <v>42513</v>
      </c>
      <c r="F56" s="337" t="s">
        <v>1122</v>
      </c>
      <c r="G56" s="372" t="s">
        <v>1018</v>
      </c>
      <c r="H56" s="373" t="s">
        <v>1020</v>
      </c>
      <c r="I56" s="374"/>
      <c r="J56" s="374"/>
      <c r="K56" s="375"/>
      <c r="L56" s="376">
        <f t="shared" si="0"/>
        <v>0</v>
      </c>
      <c r="M56" s="376">
        <f t="shared" si="1"/>
        <v>0</v>
      </c>
      <c r="N56" s="376">
        <v>27000</v>
      </c>
    </row>
    <row r="57" spans="1:14" s="66" customFormat="1" ht="20.399999999999999" x14ac:dyDescent="0.25">
      <c r="A57" s="327" t="s">
        <v>389</v>
      </c>
      <c r="B57" s="328" t="s">
        <v>1153</v>
      </c>
      <c r="C57" s="329">
        <v>42522</v>
      </c>
      <c r="D57" s="328"/>
      <c r="E57" s="377">
        <v>42520</v>
      </c>
      <c r="F57" s="337" t="s">
        <v>1122</v>
      </c>
      <c r="G57" s="372" t="s">
        <v>1018</v>
      </c>
      <c r="H57" s="373" t="s">
        <v>1021</v>
      </c>
      <c r="I57" s="374"/>
      <c r="J57" s="374"/>
      <c r="K57" s="375"/>
      <c r="L57" s="376">
        <f t="shared" si="0"/>
        <v>0</v>
      </c>
      <c r="M57" s="376">
        <f t="shared" si="1"/>
        <v>0</v>
      </c>
      <c r="N57" s="376">
        <v>25950</v>
      </c>
    </row>
    <row r="58" spans="1:14" s="66" customFormat="1" ht="20.399999999999999" x14ac:dyDescent="0.25">
      <c r="A58" s="327" t="s">
        <v>1154</v>
      </c>
      <c r="B58" s="328" t="s">
        <v>1155</v>
      </c>
      <c r="C58" s="329">
        <v>42528</v>
      </c>
      <c r="D58" s="328"/>
      <c r="E58" s="377">
        <v>42527</v>
      </c>
      <c r="F58" s="337" t="s">
        <v>1122</v>
      </c>
      <c r="G58" s="372" t="s">
        <v>1018</v>
      </c>
      <c r="H58" s="373" t="s">
        <v>1055</v>
      </c>
      <c r="I58" s="374"/>
      <c r="J58" s="374"/>
      <c r="K58" s="375"/>
      <c r="L58" s="376">
        <f t="shared" si="0"/>
        <v>0</v>
      </c>
      <c r="M58" s="376">
        <f t="shared" si="1"/>
        <v>0</v>
      </c>
      <c r="N58" s="376">
        <v>24900</v>
      </c>
    </row>
    <row r="59" spans="1:14" s="66" customFormat="1" ht="12" x14ac:dyDescent="0.25">
      <c r="A59" s="327" t="s">
        <v>1176</v>
      </c>
      <c r="B59" s="328" t="s">
        <v>1175</v>
      </c>
      <c r="C59" s="329">
        <v>42541</v>
      </c>
      <c r="D59" s="328" t="s">
        <v>1061</v>
      </c>
      <c r="E59" s="377">
        <v>42529</v>
      </c>
      <c r="F59" s="337" t="s">
        <v>1140</v>
      </c>
      <c r="G59" s="372" t="s">
        <v>1013</v>
      </c>
      <c r="H59" s="373" t="s">
        <v>956</v>
      </c>
      <c r="I59" s="374" t="s">
        <v>57</v>
      </c>
      <c r="J59" s="374">
        <v>1</v>
      </c>
      <c r="K59" s="375">
        <v>1400</v>
      </c>
      <c r="L59" s="376">
        <f t="shared" si="0"/>
        <v>1400</v>
      </c>
      <c r="M59" s="376">
        <f t="shared" si="1"/>
        <v>224</v>
      </c>
      <c r="N59" s="376">
        <f>+L59+M59</f>
        <v>1624</v>
      </c>
    </row>
    <row r="60" spans="1:14" s="66" customFormat="1" ht="12" x14ac:dyDescent="0.25">
      <c r="A60" s="327" t="s">
        <v>1176</v>
      </c>
      <c r="B60" s="328" t="s">
        <v>1175</v>
      </c>
      <c r="C60" s="329">
        <v>42541</v>
      </c>
      <c r="D60" s="328" t="s">
        <v>1061</v>
      </c>
      <c r="E60" s="377">
        <v>42529</v>
      </c>
      <c r="F60" s="337" t="s">
        <v>1140</v>
      </c>
      <c r="G60" s="372" t="s">
        <v>1013</v>
      </c>
      <c r="H60" s="373" t="s">
        <v>1053</v>
      </c>
      <c r="I60" s="374" t="s">
        <v>57</v>
      </c>
      <c r="J60" s="374">
        <v>1</v>
      </c>
      <c r="K60" s="375">
        <v>1350</v>
      </c>
      <c r="L60" s="376">
        <f t="shared" si="0"/>
        <v>1350</v>
      </c>
      <c r="M60" s="376">
        <f t="shared" si="1"/>
        <v>216</v>
      </c>
      <c r="N60" s="378">
        <f t="shared" si="2"/>
        <v>1566</v>
      </c>
    </row>
    <row r="61" spans="1:14" s="66" customFormat="1" ht="12" x14ac:dyDescent="0.25">
      <c r="A61" s="327" t="s">
        <v>1176</v>
      </c>
      <c r="B61" s="328" t="s">
        <v>1175</v>
      </c>
      <c r="C61" s="329">
        <v>42541</v>
      </c>
      <c r="D61" s="328" t="s">
        <v>1061</v>
      </c>
      <c r="E61" s="377">
        <v>42529</v>
      </c>
      <c r="F61" s="337" t="s">
        <v>1140</v>
      </c>
      <c r="G61" s="372" t="s">
        <v>1013</v>
      </c>
      <c r="H61" s="373" t="s">
        <v>1014</v>
      </c>
      <c r="I61" s="374" t="s">
        <v>57</v>
      </c>
      <c r="J61" s="374">
        <v>2</v>
      </c>
      <c r="K61" s="375">
        <v>450</v>
      </c>
      <c r="L61" s="375">
        <f t="shared" si="0"/>
        <v>900</v>
      </c>
      <c r="M61" s="375">
        <f t="shared" si="1"/>
        <v>144</v>
      </c>
      <c r="N61" s="376">
        <f t="shared" si="2"/>
        <v>1044</v>
      </c>
    </row>
    <row r="62" spans="1:14" s="66" customFormat="1" ht="20.399999999999999" x14ac:dyDescent="0.25">
      <c r="A62" s="357" t="s">
        <v>1206</v>
      </c>
      <c r="B62" s="358" t="s">
        <v>1202</v>
      </c>
      <c r="C62" s="359">
        <v>42479</v>
      </c>
      <c r="D62" s="379"/>
      <c r="E62" s="380"/>
      <c r="F62" s="337" t="s">
        <v>1122</v>
      </c>
      <c r="G62" s="372" t="s">
        <v>1018</v>
      </c>
      <c r="H62" s="373" t="s">
        <v>1187</v>
      </c>
      <c r="I62" s="381"/>
      <c r="J62" s="381"/>
      <c r="K62" s="382"/>
      <c r="L62" s="382">
        <f t="shared" si="0"/>
        <v>0</v>
      </c>
      <c r="M62" s="382">
        <f t="shared" si="1"/>
        <v>0</v>
      </c>
      <c r="N62" s="378">
        <v>24000</v>
      </c>
    </row>
    <row r="63" spans="1:14" s="66" customFormat="1" ht="20.399999999999999" x14ac:dyDescent="0.25">
      <c r="A63" s="357" t="s">
        <v>1207</v>
      </c>
      <c r="B63" s="358" t="s">
        <v>1203</v>
      </c>
      <c r="C63" s="359">
        <v>42486</v>
      </c>
      <c r="D63" s="383"/>
      <c r="E63" s="380"/>
      <c r="F63" s="337" t="s">
        <v>1122</v>
      </c>
      <c r="G63" s="372" t="s">
        <v>1018</v>
      </c>
      <c r="H63" s="373" t="s">
        <v>1196</v>
      </c>
      <c r="I63" s="384"/>
      <c r="J63" s="384"/>
      <c r="K63" s="385"/>
      <c r="L63" s="376">
        <f t="shared" si="0"/>
        <v>0</v>
      </c>
      <c r="M63" s="376">
        <f t="shared" si="1"/>
        <v>0</v>
      </c>
      <c r="N63" s="378">
        <v>25050</v>
      </c>
    </row>
    <row r="64" spans="1:14" s="66" customFormat="1" ht="20.399999999999999" x14ac:dyDescent="0.25">
      <c r="A64" s="357" t="s">
        <v>1208</v>
      </c>
      <c r="B64" s="358" t="s">
        <v>1204</v>
      </c>
      <c r="C64" s="359">
        <v>42494</v>
      </c>
      <c r="D64" s="383"/>
      <c r="E64" s="380"/>
      <c r="F64" s="337" t="s">
        <v>1122</v>
      </c>
      <c r="G64" s="372" t="s">
        <v>1018</v>
      </c>
      <c r="H64" s="373" t="s">
        <v>1197</v>
      </c>
      <c r="I64" s="384"/>
      <c r="J64" s="384"/>
      <c r="K64" s="385"/>
      <c r="L64" s="376">
        <f t="shared" si="0"/>
        <v>0</v>
      </c>
      <c r="M64" s="376">
        <f t="shared" si="1"/>
        <v>0</v>
      </c>
      <c r="N64" s="378">
        <v>24750</v>
      </c>
    </row>
    <row r="65" spans="1:14" s="66" customFormat="1" ht="20.399999999999999" x14ac:dyDescent="0.25">
      <c r="A65" s="357" t="s">
        <v>1209</v>
      </c>
      <c r="B65" s="358" t="s">
        <v>1205</v>
      </c>
      <c r="C65" s="359">
        <v>42501</v>
      </c>
      <c r="D65" s="383"/>
      <c r="E65" s="380"/>
      <c r="F65" s="337" t="s">
        <v>1122</v>
      </c>
      <c r="G65" s="372" t="s">
        <v>1018</v>
      </c>
      <c r="H65" s="373" t="s">
        <v>1210</v>
      </c>
      <c r="I65" s="384"/>
      <c r="J65" s="384"/>
      <c r="K65" s="385"/>
      <c r="L65" s="376">
        <f t="shared" si="0"/>
        <v>0</v>
      </c>
      <c r="M65" s="376">
        <f t="shared" si="1"/>
        <v>0</v>
      </c>
      <c r="N65" s="378">
        <v>25500</v>
      </c>
    </row>
    <row r="66" spans="1:14" s="66" customFormat="1" ht="20.399999999999999" x14ac:dyDescent="0.25">
      <c r="A66" s="357" t="s">
        <v>1214</v>
      </c>
      <c r="B66" s="358" t="s">
        <v>1211</v>
      </c>
      <c r="C66" s="359">
        <v>42535</v>
      </c>
      <c r="D66" s="383"/>
      <c r="E66" s="380"/>
      <c r="F66" s="337" t="s">
        <v>1122</v>
      </c>
      <c r="G66" s="372" t="s">
        <v>1018</v>
      </c>
      <c r="H66" s="373" t="s">
        <v>1217</v>
      </c>
      <c r="I66" s="384"/>
      <c r="J66" s="384"/>
      <c r="K66" s="385"/>
      <c r="L66" s="376">
        <f t="shared" si="0"/>
        <v>0</v>
      </c>
      <c r="M66" s="376">
        <f t="shared" si="1"/>
        <v>0</v>
      </c>
      <c r="N66" s="378">
        <v>29850</v>
      </c>
    </row>
    <row r="67" spans="1:14" s="66" customFormat="1" ht="20.399999999999999" x14ac:dyDescent="0.25">
      <c r="A67" s="357" t="s">
        <v>1215</v>
      </c>
      <c r="B67" s="358" t="s">
        <v>1212</v>
      </c>
      <c r="C67" s="359">
        <v>42544</v>
      </c>
      <c r="D67" s="383"/>
      <c r="E67" s="380"/>
      <c r="F67" s="337" t="s">
        <v>1122</v>
      </c>
      <c r="G67" s="372" t="s">
        <v>1018</v>
      </c>
      <c r="H67" s="373" t="s">
        <v>1218</v>
      </c>
      <c r="I67" s="384"/>
      <c r="J67" s="384"/>
      <c r="K67" s="385"/>
      <c r="L67" s="376">
        <f t="shared" si="0"/>
        <v>0</v>
      </c>
      <c r="M67" s="376">
        <f t="shared" si="1"/>
        <v>0</v>
      </c>
      <c r="N67" s="378">
        <v>29800</v>
      </c>
    </row>
    <row r="68" spans="1:14" s="66" customFormat="1" ht="20.399999999999999" x14ac:dyDescent="0.25">
      <c r="A68" s="357" t="s">
        <v>1216</v>
      </c>
      <c r="B68" s="358" t="s">
        <v>1213</v>
      </c>
      <c r="C68" s="359">
        <v>42550</v>
      </c>
      <c r="D68" s="383"/>
      <c r="E68" s="380"/>
      <c r="F68" s="337" t="s">
        <v>1122</v>
      </c>
      <c r="G68" s="372" t="s">
        <v>1018</v>
      </c>
      <c r="H68" s="373" t="s">
        <v>1219</v>
      </c>
      <c r="I68" s="384"/>
      <c r="J68" s="384"/>
      <c r="K68" s="385"/>
      <c r="L68" s="376">
        <f t="shared" si="0"/>
        <v>0</v>
      </c>
      <c r="M68" s="376">
        <f t="shared" si="1"/>
        <v>0</v>
      </c>
      <c r="N68" s="378">
        <v>44550</v>
      </c>
    </row>
    <row r="69" spans="1:14" s="66" customFormat="1" ht="12" x14ac:dyDescent="0.25">
      <c r="A69" s="384"/>
      <c r="B69" s="386"/>
      <c r="C69" s="387"/>
      <c r="D69" s="383"/>
      <c r="E69" s="380"/>
      <c r="F69" s="388"/>
      <c r="G69" s="388"/>
      <c r="H69" s="389"/>
      <c r="I69" s="384"/>
      <c r="J69" s="384"/>
      <c r="K69" s="385"/>
      <c r="L69" s="376">
        <f t="shared" si="0"/>
        <v>0</v>
      </c>
      <c r="M69" s="376">
        <f t="shared" si="1"/>
        <v>0</v>
      </c>
      <c r="N69" s="378">
        <f t="shared" si="2"/>
        <v>0</v>
      </c>
    </row>
    <row r="70" spans="1:14" s="66" customFormat="1" ht="12" x14ac:dyDescent="0.25">
      <c r="A70" s="390"/>
      <c r="B70" s="391"/>
      <c r="C70" s="392"/>
      <c r="D70" s="393"/>
      <c r="E70" s="380"/>
      <c r="F70" s="394"/>
      <c r="G70" s="394"/>
      <c r="H70" s="394"/>
      <c r="I70" s="395"/>
      <c r="J70" s="395"/>
      <c r="K70" s="376"/>
      <c r="L70" s="376">
        <f t="shared" si="0"/>
        <v>0</v>
      </c>
      <c r="M70" s="376">
        <f t="shared" si="1"/>
        <v>0</v>
      </c>
      <c r="N70" s="376">
        <f t="shared" si="2"/>
        <v>0</v>
      </c>
    </row>
    <row r="71" spans="1:14" s="66" customFormat="1" ht="12" x14ac:dyDescent="0.25">
      <c r="A71" s="396"/>
      <c r="B71" s="397"/>
      <c r="C71" s="396"/>
      <c r="D71" s="393"/>
      <c r="E71" s="393"/>
      <c r="F71" s="394"/>
      <c r="G71" s="396"/>
      <c r="H71" s="396"/>
      <c r="I71" s="393"/>
      <c r="J71" s="393"/>
      <c r="K71" s="378"/>
      <c r="L71" s="378"/>
      <c r="M71" s="378"/>
      <c r="N71" s="378">
        <f>SUM(N17:N70)</f>
        <v>459445.26900000003</v>
      </c>
    </row>
    <row r="73" spans="1:14" x14ac:dyDescent="0.3">
      <c r="A73" t="s">
        <v>137</v>
      </c>
      <c r="B73" s="165">
        <v>1736</v>
      </c>
    </row>
    <row r="78" spans="1:14" x14ac:dyDescent="0.3">
      <c r="G78" s="74"/>
    </row>
    <row r="79" spans="1:14" s="81" customFormat="1" ht="10.199999999999999" x14ac:dyDescent="0.2">
      <c r="A79" s="75" t="s">
        <v>28</v>
      </c>
      <c r="B79" s="281"/>
      <c r="C79" s="76"/>
      <c r="D79" s="75"/>
      <c r="E79" s="77" t="s">
        <v>29</v>
      </c>
      <c r="F79" s="271"/>
      <c r="G79" s="79"/>
      <c r="H79" s="594" t="s">
        <v>63</v>
      </c>
      <c r="I79" s="594"/>
      <c r="J79" s="77"/>
      <c r="K79" s="77" t="s">
        <v>64</v>
      </c>
      <c r="L79" s="77"/>
      <c r="M79" s="77"/>
      <c r="N79" s="80"/>
    </row>
    <row r="80" spans="1:14" s="81" customFormat="1" ht="10.199999999999999" x14ac:dyDescent="0.2">
      <c r="A80" s="595" t="s">
        <v>24</v>
      </c>
      <c r="B80" s="595"/>
      <c r="C80" s="82"/>
      <c r="D80" s="77"/>
      <c r="E80" s="595" t="s">
        <v>25</v>
      </c>
      <c r="F80" s="595"/>
      <c r="G80" s="79"/>
      <c r="H80" s="596" t="s">
        <v>32</v>
      </c>
      <c r="I80" s="596"/>
      <c r="J80" s="77"/>
      <c r="K80" s="77" t="s">
        <v>26</v>
      </c>
      <c r="L80" s="77"/>
      <c r="M80" s="77"/>
      <c r="N80" s="80"/>
    </row>
    <row r="81" spans="1:14" s="84" customFormat="1" ht="13.8" x14ac:dyDescent="0.3">
      <c r="A81" s="77"/>
      <c r="B81" s="281"/>
      <c r="C81" s="82"/>
      <c r="D81" s="77"/>
      <c r="E81" s="77"/>
      <c r="F81" s="79"/>
      <c r="G81" s="79"/>
      <c r="H81" s="79"/>
      <c r="I81" s="77"/>
      <c r="J81" s="77"/>
      <c r="K81" s="77"/>
      <c r="L81" s="77"/>
      <c r="M81" s="77"/>
      <c r="N81" s="80"/>
    </row>
    <row r="82" spans="1:14" s="84" customFormat="1" ht="13.8" x14ac:dyDescent="0.3">
      <c r="A82" s="85"/>
      <c r="B82" s="282"/>
      <c r="C82" s="87"/>
      <c r="D82" s="88" t="s">
        <v>27</v>
      </c>
      <c r="E82" s="88"/>
      <c r="F82" s="272"/>
      <c r="G82" s="88"/>
      <c r="H82" s="88"/>
      <c r="I82" s="88"/>
      <c r="J82" s="88"/>
      <c r="K82" s="88"/>
      <c r="L82" s="88"/>
      <c r="M82" s="88"/>
      <c r="N82" s="90"/>
    </row>
    <row r="83" spans="1:14" x14ac:dyDescent="0.3">
      <c r="E83" s="74"/>
      <c r="G83" s="74"/>
    </row>
    <row r="84" spans="1:14" x14ac:dyDescent="0.3">
      <c r="G84" s="91"/>
    </row>
    <row r="85" spans="1:14" x14ac:dyDescent="0.3">
      <c r="G85" s="91"/>
    </row>
  </sheetData>
  <mergeCells count="6">
    <mergeCell ref="A10:C10"/>
    <mergeCell ref="A13:B13"/>
    <mergeCell ref="H79:I79"/>
    <mergeCell ref="A80:B80"/>
    <mergeCell ref="E80:F80"/>
    <mergeCell ref="H80:I8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7"/>
  <sheetViews>
    <sheetView workbookViewId="0">
      <selection activeCell="G18" sqref="G18"/>
    </sheetView>
  </sheetViews>
  <sheetFormatPr baseColWidth="10" defaultRowHeight="14.4" x14ac:dyDescent="0.3"/>
  <cols>
    <col min="5" max="5" width="15" customWidth="1"/>
    <col min="6" max="6" width="11.5546875" style="72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5.33203125" style="74" customWidth="1"/>
  </cols>
  <sheetData>
    <row r="1" spans="1:16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6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6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6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6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6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6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6" s="6" customFormat="1" ht="12" x14ac:dyDescent="0.25">
      <c r="A8" s="10" t="s">
        <v>1</v>
      </c>
      <c r="B8" s="8" t="s">
        <v>36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6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6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6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6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6" x14ac:dyDescent="0.3">
      <c r="A13" s="593" t="s">
        <v>135</v>
      </c>
      <c r="B13" s="593"/>
      <c r="C13" s="52" t="s">
        <v>201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6" x14ac:dyDescent="0.3">
      <c r="A14" s="52" t="s">
        <v>136</v>
      </c>
      <c r="B14" s="52" t="s">
        <v>364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6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6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31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73" t="s">
        <v>23</v>
      </c>
      <c r="O16" s="135"/>
      <c r="P16" s="139"/>
    </row>
    <row r="17" spans="1:14" s="66" customFormat="1" ht="20.399999999999999" x14ac:dyDescent="0.25">
      <c r="A17" s="390" t="s">
        <v>951</v>
      </c>
      <c r="B17" s="390" t="s">
        <v>952</v>
      </c>
      <c r="C17" s="392">
        <v>42460</v>
      </c>
      <c r="D17" s="390">
        <v>135</v>
      </c>
      <c r="E17" s="392">
        <v>42460</v>
      </c>
      <c r="F17" s="395" t="s">
        <v>362</v>
      </c>
      <c r="G17" s="394" t="s">
        <v>203</v>
      </c>
      <c r="H17" s="394" t="s">
        <v>209</v>
      </c>
      <c r="I17" s="390" t="s">
        <v>205</v>
      </c>
      <c r="J17" s="398">
        <v>157</v>
      </c>
      <c r="K17" s="376">
        <v>280</v>
      </c>
      <c r="L17" s="376">
        <f>+J17*K17</f>
        <v>43960</v>
      </c>
      <c r="M17" s="376">
        <f>+L17*0.16</f>
        <v>7033.6</v>
      </c>
      <c r="N17" s="483">
        <f>+L17+M17</f>
        <v>50993.599999999999</v>
      </c>
    </row>
    <row r="18" spans="1:14" s="66" customFormat="1" ht="12" x14ac:dyDescent="0.25">
      <c r="A18" s="390" t="s">
        <v>951</v>
      </c>
      <c r="B18" s="390" t="s">
        <v>952</v>
      </c>
      <c r="C18" s="392">
        <v>42460</v>
      </c>
      <c r="D18" s="390">
        <v>136</v>
      </c>
      <c r="E18" s="392">
        <v>42460</v>
      </c>
      <c r="F18" s="395" t="s">
        <v>362</v>
      </c>
      <c r="G18" s="394" t="s">
        <v>203</v>
      </c>
      <c r="H18" s="394" t="s">
        <v>210</v>
      </c>
      <c r="I18" s="390" t="s">
        <v>205</v>
      </c>
      <c r="J18" s="398">
        <v>156</v>
      </c>
      <c r="K18" s="376">
        <v>250</v>
      </c>
      <c r="L18" s="376">
        <f t="shared" ref="L18:L20" si="0">+J18*K18</f>
        <v>39000</v>
      </c>
      <c r="M18" s="376">
        <f t="shared" ref="M18:M20" si="1">+L18*0.16</f>
        <v>6240</v>
      </c>
      <c r="N18" s="483">
        <f t="shared" ref="N18:N20" si="2">+L18+M18</f>
        <v>45240</v>
      </c>
    </row>
    <row r="19" spans="1:14" s="66" customFormat="1" ht="20.399999999999999" x14ac:dyDescent="0.25">
      <c r="A19" s="390" t="s">
        <v>951</v>
      </c>
      <c r="B19" s="390" t="s">
        <v>952</v>
      </c>
      <c r="C19" s="392">
        <v>42460</v>
      </c>
      <c r="D19" s="390">
        <v>138</v>
      </c>
      <c r="E19" s="392">
        <v>42460</v>
      </c>
      <c r="F19" s="395" t="s">
        <v>362</v>
      </c>
      <c r="G19" s="394" t="s">
        <v>203</v>
      </c>
      <c r="H19" s="394" t="s">
        <v>365</v>
      </c>
      <c r="I19" s="390" t="s">
        <v>205</v>
      </c>
      <c r="J19" s="398">
        <v>157</v>
      </c>
      <c r="K19" s="376">
        <v>410</v>
      </c>
      <c r="L19" s="376">
        <f t="shared" si="0"/>
        <v>64370</v>
      </c>
      <c r="M19" s="376">
        <f t="shared" si="1"/>
        <v>10299.200000000001</v>
      </c>
      <c r="N19" s="483">
        <f t="shared" si="2"/>
        <v>74669.2</v>
      </c>
    </row>
    <row r="20" spans="1:14" s="66" customFormat="1" ht="12" x14ac:dyDescent="0.25">
      <c r="A20" s="390"/>
      <c r="B20" s="390"/>
      <c r="C20" s="392"/>
      <c r="D20" s="393"/>
      <c r="E20" s="476"/>
      <c r="F20" s="395"/>
      <c r="G20" s="394"/>
      <c r="H20" s="394"/>
      <c r="I20" s="395"/>
      <c r="J20" s="395"/>
      <c r="K20" s="376"/>
      <c r="L20" s="376">
        <f t="shared" si="0"/>
        <v>0</v>
      </c>
      <c r="M20" s="376">
        <f t="shared" si="1"/>
        <v>0</v>
      </c>
      <c r="N20" s="483">
        <f t="shared" si="2"/>
        <v>0</v>
      </c>
    </row>
    <row r="21" spans="1:14" s="66" customFormat="1" ht="12" x14ac:dyDescent="0.25">
      <c r="A21" s="396"/>
      <c r="B21" s="396"/>
      <c r="C21" s="396"/>
      <c r="D21" s="396"/>
      <c r="E21" s="396"/>
      <c r="F21" s="395"/>
      <c r="G21" s="396"/>
      <c r="H21" s="396"/>
      <c r="I21" s="393"/>
      <c r="J21" s="393"/>
      <c r="K21" s="378"/>
      <c r="L21" s="378"/>
      <c r="M21" s="378"/>
      <c r="N21" s="490">
        <f>SUM(N17:N20)</f>
        <v>170902.8</v>
      </c>
    </row>
    <row r="23" spans="1:14" x14ac:dyDescent="0.3">
      <c r="A23" t="s">
        <v>137</v>
      </c>
      <c r="B23">
        <v>1632</v>
      </c>
    </row>
    <row r="26" spans="1:14" x14ac:dyDescent="0.3">
      <c r="L26" s="544"/>
    </row>
    <row r="30" spans="1:14" x14ac:dyDescent="0.3">
      <c r="G30" s="74"/>
    </row>
    <row r="31" spans="1:14" s="81" customFormat="1" ht="10.199999999999999" x14ac:dyDescent="0.2">
      <c r="A31" s="75" t="s">
        <v>28</v>
      </c>
      <c r="B31" s="75"/>
      <c r="C31" s="76"/>
      <c r="D31" s="75"/>
      <c r="E31" s="77" t="s">
        <v>29</v>
      </c>
      <c r="F31" s="78"/>
      <c r="G31" s="79"/>
      <c r="H31" s="594" t="s">
        <v>63</v>
      </c>
      <c r="I31" s="594"/>
      <c r="J31" s="77"/>
      <c r="K31" s="77" t="s">
        <v>64</v>
      </c>
      <c r="L31" s="77"/>
      <c r="M31" s="77"/>
      <c r="N31" s="80"/>
    </row>
    <row r="32" spans="1:14" s="81" customFormat="1" ht="10.199999999999999" x14ac:dyDescent="0.2">
      <c r="A32" s="595" t="s">
        <v>24</v>
      </c>
      <c r="B32" s="595"/>
      <c r="C32" s="82"/>
      <c r="D32" s="77"/>
      <c r="E32" s="595" t="s">
        <v>25</v>
      </c>
      <c r="F32" s="595"/>
      <c r="G32" s="79"/>
      <c r="H32" s="596" t="s">
        <v>32</v>
      </c>
      <c r="I32" s="596"/>
      <c r="J32" s="77"/>
      <c r="K32" s="77" t="s">
        <v>26</v>
      </c>
      <c r="L32" s="77"/>
      <c r="M32" s="77"/>
      <c r="N32" s="80"/>
    </row>
    <row r="33" spans="1:15" s="84" customFormat="1" x14ac:dyDescent="0.3">
      <c r="A33" s="77"/>
      <c r="B33" s="77"/>
      <c r="C33" s="82"/>
      <c r="D33" s="77"/>
      <c r="E33" s="77"/>
      <c r="F33" s="83"/>
      <c r="G33" s="79"/>
      <c r="H33" s="79"/>
      <c r="I33" s="77"/>
      <c r="J33" s="77"/>
      <c r="K33" s="77"/>
      <c r="L33" s="77"/>
      <c r="M33" s="77"/>
      <c r="N33" s="80"/>
      <c r="O33"/>
    </row>
    <row r="34" spans="1:15" s="84" customFormat="1" x14ac:dyDescent="0.3">
      <c r="A34" s="85"/>
      <c r="B34" s="86"/>
      <c r="C34" s="87"/>
      <c r="D34" s="88" t="s">
        <v>27</v>
      </c>
      <c r="E34" s="88"/>
      <c r="F34" s="89"/>
      <c r="G34" s="88"/>
      <c r="H34" s="88"/>
      <c r="I34" s="88"/>
      <c r="J34" s="88"/>
      <c r="K34" s="88"/>
      <c r="L34" s="88"/>
      <c r="M34" s="88"/>
      <c r="N34" s="90"/>
      <c r="O34"/>
    </row>
    <row r="35" spans="1:15" x14ac:dyDescent="0.3">
      <c r="E35" s="74"/>
      <c r="G35" s="74"/>
    </row>
    <row r="36" spans="1:15" x14ac:dyDescent="0.3">
      <c r="G36" s="91"/>
    </row>
    <row r="37" spans="1:15" x14ac:dyDescent="0.3">
      <c r="G37" s="91"/>
    </row>
  </sheetData>
  <mergeCells count="6">
    <mergeCell ref="A10:C10"/>
    <mergeCell ref="A13:B13"/>
    <mergeCell ref="H31:I31"/>
    <mergeCell ref="A32:B32"/>
    <mergeCell ref="E32:F32"/>
    <mergeCell ref="H32:I32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0"/>
  <sheetViews>
    <sheetView topLeftCell="A41" workbookViewId="0">
      <selection activeCell="G47" sqref="G47"/>
    </sheetView>
  </sheetViews>
  <sheetFormatPr baseColWidth="10" defaultRowHeight="14.4" x14ac:dyDescent="0.3"/>
  <cols>
    <col min="2" max="2" width="14.88671875" customWidth="1"/>
    <col min="5" max="5" width="15" customWidth="1"/>
    <col min="6" max="6" width="15.109375" style="72" customWidth="1"/>
    <col min="7" max="7" width="23.88671875" customWidth="1"/>
    <col min="8" max="8" width="20.5546875" bestFit="1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5.6640625" style="74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1517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294" t="s">
        <v>1262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286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x14ac:dyDescent="0.3">
      <c r="A15" s="52"/>
      <c r="B15" s="52"/>
      <c r="C15" s="52"/>
      <c r="D15" s="53"/>
      <c r="E15" s="53"/>
      <c r="F15" s="53"/>
      <c r="G15" s="53"/>
      <c r="H15" s="53"/>
      <c r="I15" s="54"/>
      <c r="J15" s="54"/>
      <c r="K15" s="55"/>
      <c r="L15" s="55"/>
      <c r="M15" s="55"/>
      <c r="N15" s="55"/>
    </row>
    <row r="16" spans="1:14" ht="7.5" customHeight="1" x14ac:dyDescent="0.3">
      <c r="A16" s="230"/>
      <c r="B16" s="230"/>
      <c r="C16" s="56"/>
      <c r="D16" s="56"/>
      <c r="E16" s="56"/>
      <c r="F16" s="53"/>
      <c r="G16" s="53"/>
      <c r="H16" s="231"/>
      <c r="I16" s="232"/>
      <c r="J16" s="233"/>
      <c r="K16" s="234"/>
      <c r="L16" s="235"/>
      <c r="M16" s="234"/>
      <c r="N16" s="234"/>
    </row>
    <row r="17" spans="1:16" ht="20.399999999999999" x14ac:dyDescent="0.3">
      <c r="A17" s="31" t="s">
        <v>10</v>
      </c>
      <c r="B17" s="31" t="s">
        <v>11</v>
      </c>
      <c r="C17" s="31" t="s">
        <v>12</v>
      </c>
      <c r="D17" s="32" t="s">
        <v>13</v>
      </c>
      <c r="E17" s="33" t="s">
        <v>14</v>
      </c>
      <c r="F17" s="33" t="s">
        <v>15</v>
      </c>
      <c r="G17" s="31" t="s">
        <v>16</v>
      </c>
      <c r="H17" s="31" t="s">
        <v>17</v>
      </c>
      <c r="I17" s="31" t="s">
        <v>18</v>
      </c>
      <c r="J17" s="34" t="s">
        <v>19</v>
      </c>
      <c r="K17" s="58" t="s">
        <v>20</v>
      </c>
      <c r="L17" s="58" t="s">
        <v>21</v>
      </c>
      <c r="M17" s="58" t="s">
        <v>22</v>
      </c>
      <c r="N17" s="58" t="s">
        <v>23</v>
      </c>
      <c r="O17" s="135"/>
      <c r="P17" s="139"/>
    </row>
    <row r="18" spans="1:16" s="66" customFormat="1" ht="12" x14ac:dyDescent="0.25">
      <c r="A18" s="327" t="s">
        <v>1237</v>
      </c>
      <c r="B18" s="328" t="s">
        <v>1236</v>
      </c>
      <c r="C18" s="329">
        <v>42461</v>
      </c>
      <c r="D18" s="370">
        <v>580</v>
      </c>
      <c r="E18" s="371">
        <v>42429</v>
      </c>
      <c r="F18" s="337" t="s">
        <v>1140</v>
      </c>
      <c r="G18" s="394" t="s">
        <v>308</v>
      </c>
      <c r="H18" s="394" t="s">
        <v>1234</v>
      </c>
      <c r="I18" s="390" t="s">
        <v>1235</v>
      </c>
      <c r="J18" s="398">
        <v>455</v>
      </c>
      <c r="K18" s="376">
        <v>585.20000000000005</v>
      </c>
      <c r="L18" s="376">
        <f>+J18*K18</f>
        <v>266266</v>
      </c>
      <c r="M18" s="376">
        <f>+L18*0.16</f>
        <v>42602.559999999998</v>
      </c>
      <c r="N18" s="376">
        <f t="shared" ref="N18:N40" si="0">+L18+M18</f>
        <v>308868.56</v>
      </c>
    </row>
    <row r="19" spans="1:16" s="66" customFormat="1" ht="12" x14ac:dyDescent="0.25">
      <c r="A19" s="327" t="s">
        <v>1246</v>
      </c>
      <c r="B19" s="328" t="s">
        <v>1245</v>
      </c>
      <c r="C19" s="329">
        <v>42461</v>
      </c>
      <c r="D19" s="370">
        <v>581</v>
      </c>
      <c r="E19" s="371">
        <v>42429</v>
      </c>
      <c r="F19" s="337" t="s">
        <v>1140</v>
      </c>
      <c r="G19" s="394" t="s">
        <v>308</v>
      </c>
      <c r="H19" s="394" t="s">
        <v>1238</v>
      </c>
      <c r="I19" s="390" t="s">
        <v>232</v>
      </c>
      <c r="J19" s="398">
        <v>3</v>
      </c>
      <c r="K19" s="376">
        <v>1400</v>
      </c>
      <c r="L19" s="376">
        <f t="shared" ref="L19:L40" si="1">+J19*K19</f>
        <v>4200</v>
      </c>
      <c r="M19" s="376">
        <f t="shared" ref="M19:M40" si="2">+L19*0.16</f>
        <v>672</v>
      </c>
      <c r="N19" s="376">
        <f t="shared" si="0"/>
        <v>4872</v>
      </c>
    </row>
    <row r="20" spans="1:16" s="66" customFormat="1" ht="12" x14ac:dyDescent="0.25">
      <c r="A20" s="327" t="s">
        <v>1246</v>
      </c>
      <c r="B20" s="328" t="s">
        <v>1245</v>
      </c>
      <c r="C20" s="329">
        <v>42461</v>
      </c>
      <c r="D20" s="370">
        <v>581</v>
      </c>
      <c r="E20" s="371">
        <v>42429</v>
      </c>
      <c r="F20" s="337" t="s">
        <v>1140</v>
      </c>
      <c r="G20" s="394" t="s">
        <v>308</v>
      </c>
      <c r="H20" s="394" t="s">
        <v>1239</v>
      </c>
      <c r="I20" s="390" t="s">
        <v>232</v>
      </c>
      <c r="J20" s="398">
        <v>3</v>
      </c>
      <c r="K20" s="376">
        <v>1350</v>
      </c>
      <c r="L20" s="376">
        <f t="shared" si="1"/>
        <v>4050</v>
      </c>
      <c r="M20" s="376">
        <f t="shared" si="2"/>
        <v>648</v>
      </c>
      <c r="N20" s="376">
        <f t="shared" si="0"/>
        <v>4698</v>
      </c>
    </row>
    <row r="21" spans="1:16" s="66" customFormat="1" ht="12" x14ac:dyDescent="0.25">
      <c r="A21" s="327" t="s">
        <v>1246</v>
      </c>
      <c r="B21" s="328" t="s">
        <v>1245</v>
      </c>
      <c r="C21" s="329">
        <v>42461</v>
      </c>
      <c r="D21" s="370">
        <v>581</v>
      </c>
      <c r="E21" s="371">
        <v>42429</v>
      </c>
      <c r="F21" s="337" t="s">
        <v>1140</v>
      </c>
      <c r="G21" s="394" t="s">
        <v>308</v>
      </c>
      <c r="H21" s="394" t="s">
        <v>1240</v>
      </c>
      <c r="I21" s="390" t="s">
        <v>1235</v>
      </c>
      <c r="J21" s="398">
        <v>3</v>
      </c>
      <c r="K21" s="376">
        <v>1350</v>
      </c>
      <c r="L21" s="376">
        <f t="shared" si="1"/>
        <v>4050</v>
      </c>
      <c r="M21" s="376">
        <f t="shared" si="2"/>
        <v>648</v>
      </c>
      <c r="N21" s="376">
        <f t="shared" si="0"/>
        <v>4698</v>
      </c>
    </row>
    <row r="22" spans="1:16" s="66" customFormat="1" ht="12" x14ac:dyDescent="0.25">
      <c r="A22" s="327" t="s">
        <v>1246</v>
      </c>
      <c r="B22" s="328" t="s">
        <v>1245</v>
      </c>
      <c r="C22" s="329">
        <v>42461</v>
      </c>
      <c r="D22" s="370">
        <v>581</v>
      </c>
      <c r="E22" s="371">
        <v>42429</v>
      </c>
      <c r="F22" s="337" t="s">
        <v>1140</v>
      </c>
      <c r="G22" s="394" t="s">
        <v>308</v>
      </c>
      <c r="H22" s="394" t="s">
        <v>1241</v>
      </c>
      <c r="I22" s="390" t="s">
        <v>1235</v>
      </c>
      <c r="J22" s="398">
        <v>2</v>
      </c>
      <c r="K22" s="376">
        <v>1700</v>
      </c>
      <c r="L22" s="376">
        <f t="shared" si="1"/>
        <v>3400</v>
      </c>
      <c r="M22" s="376">
        <f t="shared" si="2"/>
        <v>544</v>
      </c>
      <c r="N22" s="376">
        <f t="shared" si="0"/>
        <v>3944</v>
      </c>
    </row>
    <row r="23" spans="1:16" s="66" customFormat="1" ht="12" x14ac:dyDescent="0.25">
      <c r="A23" s="327" t="s">
        <v>1246</v>
      </c>
      <c r="B23" s="328" t="s">
        <v>1245</v>
      </c>
      <c r="C23" s="329">
        <v>42461</v>
      </c>
      <c r="D23" s="370">
        <v>581</v>
      </c>
      <c r="E23" s="371">
        <v>42429</v>
      </c>
      <c r="F23" s="337" t="s">
        <v>1140</v>
      </c>
      <c r="G23" s="394" t="s">
        <v>308</v>
      </c>
      <c r="H23" s="475" t="s">
        <v>1242</v>
      </c>
      <c r="I23" s="390" t="s">
        <v>1235</v>
      </c>
      <c r="J23" s="390">
        <v>13</v>
      </c>
      <c r="K23" s="376">
        <v>1500</v>
      </c>
      <c r="L23" s="376">
        <f t="shared" si="1"/>
        <v>19500</v>
      </c>
      <c r="M23" s="376">
        <f t="shared" si="2"/>
        <v>3120</v>
      </c>
      <c r="N23" s="376">
        <f t="shared" si="0"/>
        <v>22620</v>
      </c>
    </row>
    <row r="24" spans="1:16" s="66" customFormat="1" ht="12" x14ac:dyDescent="0.25">
      <c r="A24" s="327" t="s">
        <v>1246</v>
      </c>
      <c r="B24" s="328" t="s">
        <v>1245</v>
      </c>
      <c r="C24" s="329">
        <v>42461</v>
      </c>
      <c r="D24" s="370">
        <v>581</v>
      </c>
      <c r="E24" s="371">
        <v>42429</v>
      </c>
      <c r="F24" s="337" t="s">
        <v>1140</v>
      </c>
      <c r="G24" s="394" t="s">
        <v>308</v>
      </c>
      <c r="H24" s="475" t="s">
        <v>1243</v>
      </c>
      <c r="I24" s="390" t="s">
        <v>1235</v>
      </c>
      <c r="J24" s="390">
        <v>84</v>
      </c>
      <c r="K24" s="376">
        <v>1050</v>
      </c>
      <c r="L24" s="376">
        <f t="shared" si="1"/>
        <v>88200</v>
      </c>
      <c r="M24" s="376">
        <f t="shared" si="2"/>
        <v>14112</v>
      </c>
      <c r="N24" s="376">
        <f t="shared" si="0"/>
        <v>102312</v>
      </c>
    </row>
    <row r="25" spans="1:16" s="66" customFormat="1" ht="12" x14ac:dyDescent="0.25">
      <c r="A25" s="327" t="s">
        <v>1246</v>
      </c>
      <c r="B25" s="328" t="s">
        <v>1245</v>
      </c>
      <c r="C25" s="329">
        <v>42461</v>
      </c>
      <c r="D25" s="370">
        <v>581</v>
      </c>
      <c r="E25" s="371">
        <v>42429</v>
      </c>
      <c r="F25" s="337" t="s">
        <v>1140</v>
      </c>
      <c r="G25" s="394" t="s">
        <v>308</v>
      </c>
      <c r="H25" s="475" t="s">
        <v>1244</v>
      </c>
      <c r="I25" s="390" t="s">
        <v>1235</v>
      </c>
      <c r="J25" s="390">
        <v>10</v>
      </c>
      <c r="K25" s="376">
        <v>1100</v>
      </c>
      <c r="L25" s="376">
        <f t="shared" si="1"/>
        <v>11000</v>
      </c>
      <c r="M25" s="376">
        <f t="shared" si="2"/>
        <v>1760</v>
      </c>
      <c r="N25" s="376">
        <f t="shared" si="0"/>
        <v>12760</v>
      </c>
    </row>
    <row r="26" spans="1:16" s="66" customFormat="1" ht="12" x14ac:dyDescent="0.25">
      <c r="A26" s="327" t="s">
        <v>1249</v>
      </c>
      <c r="B26" s="328" t="s">
        <v>1248</v>
      </c>
      <c r="C26" s="329">
        <v>42459</v>
      </c>
      <c r="D26" s="370">
        <v>332</v>
      </c>
      <c r="E26" s="371">
        <v>42429</v>
      </c>
      <c r="F26" s="337" t="s">
        <v>1140</v>
      </c>
      <c r="G26" s="394" t="s">
        <v>126</v>
      </c>
      <c r="H26" s="475" t="s">
        <v>1247</v>
      </c>
      <c r="I26" s="390" t="s">
        <v>1235</v>
      </c>
      <c r="J26" s="390">
        <v>687</v>
      </c>
      <c r="K26" s="376">
        <v>585.20000000000005</v>
      </c>
      <c r="L26" s="376">
        <f t="shared" si="1"/>
        <v>402032.4</v>
      </c>
      <c r="M26" s="376">
        <f t="shared" si="2"/>
        <v>64325.184000000008</v>
      </c>
      <c r="N26" s="376">
        <f t="shared" si="0"/>
        <v>466357.58400000003</v>
      </c>
    </row>
    <row r="27" spans="1:16" s="66" customFormat="1" ht="12" x14ac:dyDescent="0.25">
      <c r="A27" s="327" t="s">
        <v>1254</v>
      </c>
      <c r="B27" s="328" t="s">
        <v>1253</v>
      </c>
      <c r="C27" s="329">
        <v>42459</v>
      </c>
      <c r="D27" s="370">
        <v>333</v>
      </c>
      <c r="E27" s="371">
        <v>42429</v>
      </c>
      <c r="F27" s="337" t="s">
        <v>1140</v>
      </c>
      <c r="G27" s="394" t="s">
        <v>126</v>
      </c>
      <c r="H27" s="394" t="s">
        <v>1250</v>
      </c>
      <c r="I27" s="395" t="s">
        <v>1235</v>
      </c>
      <c r="J27" s="395">
        <v>19</v>
      </c>
      <c r="K27" s="376">
        <v>1400</v>
      </c>
      <c r="L27" s="376">
        <f t="shared" si="1"/>
        <v>26600</v>
      </c>
      <c r="M27" s="376">
        <f t="shared" si="2"/>
        <v>4256</v>
      </c>
      <c r="N27" s="376">
        <f t="shared" si="0"/>
        <v>30856</v>
      </c>
    </row>
    <row r="28" spans="1:16" s="66" customFormat="1" ht="12" x14ac:dyDescent="0.25">
      <c r="A28" s="327" t="s">
        <v>1254</v>
      </c>
      <c r="B28" s="328" t="s">
        <v>1253</v>
      </c>
      <c r="C28" s="329">
        <v>42459</v>
      </c>
      <c r="D28" s="370">
        <v>333</v>
      </c>
      <c r="E28" s="371">
        <v>42429</v>
      </c>
      <c r="F28" s="337" t="s">
        <v>1140</v>
      </c>
      <c r="G28" s="394" t="s">
        <v>126</v>
      </c>
      <c r="H28" s="480" t="s">
        <v>1251</v>
      </c>
      <c r="I28" s="479" t="s">
        <v>232</v>
      </c>
      <c r="J28" s="479">
        <v>5</v>
      </c>
      <c r="K28" s="483">
        <v>1350</v>
      </c>
      <c r="L28" s="376">
        <f t="shared" si="1"/>
        <v>6750</v>
      </c>
      <c r="M28" s="376">
        <f t="shared" si="2"/>
        <v>1080</v>
      </c>
      <c r="N28" s="376">
        <f t="shared" si="0"/>
        <v>7830</v>
      </c>
      <c r="O28" s="286"/>
    </row>
    <row r="29" spans="1:16" s="66" customFormat="1" ht="12" x14ac:dyDescent="0.25">
      <c r="A29" s="327" t="s">
        <v>1254</v>
      </c>
      <c r="B29" s="328" t="s">
        <v>1253</v>
      </c>
      <c r="C29" s="329">
        <v>42459</v>
      </c>
      <c r="D29" s="370">
        <v>333</v>
      </c>
      <c r="E29" s="371">
        <v>42429</v>
      </c>
      <c r="F29" s="337" t="s">
        <v>1140</v>
      </c>
      <c r="G29" s="394" t="s">
        <v>126</v>
      </c>
      <c r="H29" s="394" t="s">
        <v>1240</v>
      </c>
      <c r="I29" s="479" t="s">
        <v>1235</v>
      </c>
      <c r="J29" s="479">
        <v>3</v>
      </c>
      <c r="K29" s="483">
        <v>1350</v>
      </c>
      <c r="L29" s="376">
        <f t="shared" si="1"/>
        <v>4050</v>
      </c>
      <c r="M29" s="376">
        <f t="shared" si="2"/>
        <v>648</v>
      </c>
      <c r="N29" s="376">
        <f t="shared" si="0"/>
        <v>4698</v>
      </c>
    </row>
    <row r="30" spans="1:16" s="66" customFormat="1" ht="12" x14ac:dyDescent="0.25">
      <c r="A30" s="327" t="s">
        <v>1254</v>
      </c>
      <c r="B30" s="328" t="s">
        <v>1253</v>
      </c>
      <c r="C30" s="329">
        <v>42459</v>
      </c>
      <c r="D30" s="370">
        <v>333</v>
      </c>
      <c r="E30" s="371">
        <v>42429</v>
      </c>
      <c r="F30" s="337" t="s">
        <v>1140</v>
      </c>
      <c r="G30" s="394" t="s">
        <v>126</v>
      </c>
      <c r="H30" s="475" t="s">
        <v>1242</v>
      </c>
      <c r="I30" s="479" t="s">
        <v>1235</v>
      </c>
      <c r="J30" s="479">
        <v>21</v>
      </c>
      <c r="K30" s="483">
        <v>1500</v>
      </c>
      <c r="L30" s="376">
        <f t="shared" si="1"/>
        <v>31500</v>
      </c>
      <c r="M30" s="376">
        <f t="shared" si="2"/>
        <v>5040</v>
      </c>
      <c r="N30" s="376">
        <f t="shared" si="0"/>
        <v>36540</v>
      </c>
    </row>
    <row r="31" spans="1:16" s="66" customFormat="1" ht="12" x14ac:dyDescent="0.25">
      <c r="A31" s="327" t="s">
        <v>1254</v>
      </c>
      <c r="B31" s="328" t="s">
        <v>1253</v>
      </c>
      <c r="C31" s="329">
        <v>42459</v>
      </c>
      <c r="D31" s="370">
        <v>333</v>
      </c>
      <c r="E31" s="371">
        <v>42429</v>
      </c>
      <c r="F31" s="337" t="s">
        <v>1140</v>
      </c>
      <c r="G31" s="394" t="s">
        <v>126</v>
      </c>
      <c r="H31" s="475" t="s">
        <v>1243</v>
      </c>
      <c r="I31" s="479" t="s">
        <v>1235</v>
      </c>
      <c r="J31" s="479">
        <v>133</v>
      </c>
      <c r="K31" s="483">
        <v>1050</v>
      </c>
      <c r="L31" s="376">
        <f t="shared" si="1"/>
        <v>139650</v>
      </c>
      <c r="M31" s="376">
        <f t="shared" si="2"/>
        <v>22344</v>
      </c>
      <c r="N31" s="376">
        <f t="shared" si="0"/>
        <v>161994</v>
      </c>
    </row>
    <row r="32" spans="1:16" s="66" customFormat="1" ht="12" x14ac:dyDescent="0.25">
      <c r="A32" s="327" t="s">
        <v>1254</v>
      </c>
      <c r="B32" s="328" t="s">
        <v>1253</v>
      </c>
      <c r="C32" s="329">
        <v>42459</v>
      </c>
      <c r="D32" s="370">
        <v>333</v>
      </c>
      <c r="E32" s="371">
        <v>42429</v>
      </c>
      <c r="F32" s="337" t="s">
        <v>1140</v>
      </c>
      <c r="G32" s="394" t="s">
        <v>126</v>
      </c>
      <c r="H32" s="475" t="s">
        <v>1244</v>
      </c>
      <c r="I32" s="479" t="s">
        <v>1235</v>
      </c>
      <c r="J32" s="479">
        <v>11</v>
      </c>
      <c r="K32" s="483">
        <v>1100</v>
      </c>
      <c r="L32" s="376">
        <f t="shared" si="1"/>
        <v>12100</v>
      </c>
      <c r="M32" s="376">
        <f t="shared" si="2"/>
        <v>1936</v>
      </c>
      <c r="N32" s="376">
        <f t="shared" si="0"/>
        <v>14036</v>
      </c>
    </row>
    <row r="33" spans="1:15" s="66" customFormat="1" ht="12" x14ac:dyDescent="0.25">
      <c r="A33" s="327" t="s">
        <v>1254</v>
      </c>
      <c r="B33" s="328" t="s">
        <v>1253</v>
      </c>
      <c r="C33" s="329">
        <v>42459</v>
      </c>
      <c r="D33" s="370">
        <v>333</v>
      </c>
      <c r="E33" s="371">
        <v>42429</v>
      </c>
      <c r="F33" s="337" t="s">
        <v>1140</v>
      </c>
      <c r="G33" s="394" t="s">
        <v>126</v>
      </c>
      <c r="H33" s="480" t="s">
        <v>1252</v>
      </c>
      <c r="I33" s="479" t="s">
        <v>1235</v>
      </c>
      <c r="J33" s="479">
        <v>2</v>
      </c>
      <c r="K33" s="483">
        <v>1350</v>
      </c>
      <c r="L33" s="376">
        <f t="shared" si="1"/>
        <v>2700</v>
      </c>
      <c r="M33" s="376">
        <f t="shared" si="2"/>
        <v>432</v>
      </c>
      <c r="N33" s="376">
        <f t="shared" si="0"/>
        <v>3132</v>
      </c>
    </row>
    <row r="34" spans="1:15" s="66" customFormat="1" ht="12" x14ac:dyDescent="0.25">
      <c r="A34" s="327" t="s">
        <v>1256</v>
      </c>
      <c r="B34" s="328" t="s">
        <v>1255</v>
      </c>
      <c r="C34" s="329">
        <v>42459</v>
      </c>
      <c r="D34" s="370">
        <v>293</v>
      </c>
      <c r="E34" s="371">
        <v>42429</v>
      </c>
      <c r="F34" s="337" t="s">
        <v>1140</v>
      </c>
      <c r="G34" s="480" t="s">
        <v>65</v>
      </c>
      <c r="H34" s="394" t="s">
        <v>1238</v>
      </c>
      <c r="I34" s="479" t="s">
        <v>1235</v>
      </c>
      <c r="J34" s="479">
        <v>3</v>
      </c>
      <c r="K34" s="483">
        <v>1400</v>
      </c>
      <c r="L34" s="483">
        <f t="shared" si="1"/>
        <v>4200</v>
      </c>
      <c r="M34" s="483">
        <f t="shared" si="2"/>
        <v>672</v>
      </c>
      <c r="N34" s="483">
        <f t="shared" si="0"/>
        <v>4872</v>
      </c>
    </row>
    <row r="35" spans="1:15" s="66" customFormat="1" ht="12" x14ac:dyDescent="0.25">
      <c r="A35" s="327" t="s">
        <v>1256</v>
      </c>
      <c r="B35" s="328" t="s">
        <v>1255</v>
      </c>
      <c r="C35" s="329">
        <v>42459</v>
      </c>
      <c r="D35" s="370">
        <v>293</v>
      </c>
      <c r="E35" s="371">
        <v>42429</v>
      </c>
      <c r="F35" s="337" t="s">
        <v>1140</v>
      </c>
      <c r="G35" s="480" t="s">
        <v>65</v>
      </c>
      <c r="H35" s="394" t="s">
        <v>1239</v>
      </c>
      <c r="I35" s="479" t="s">
        <v>1235</v>
      </c>
      <c r="J35" s="479">
        <v>3</v>
      </c>
      <c r="K35" s="483">
        <v>1350</v>
      </c>
      <c r="L35" s="483">
        <f t="shared" si="1"/>
        <v>4050</v>
      </c>
      <c r="M35" s="483">
        <f t="shared" si="2"/>
        <v>648</v>
      </c>
      <c r="N35" s="483">
        <f t="shared" si="0"/>
        <v>4698</v>
      </c>
      <c r="O35" s="286"/>
    </row>
    <row r="36" spans="1:15" s="66" customFormat="1" ht="12" x14ac:dyDescent="0.25">
      <c r="A36" s="327" t="s">
        <v>1256</v>
      </c>
      <c r="B36" s="328" t="s">
        <v>1255</v>
      </c>
      <c r="C36" s="329">
        <v>42459</v>
      </c>
      <c r="D36" s="370">
        <v>293</v>
      </c>
      <c r="E36" s="371">
        <v>42429</v>
      </c>
      <c r="F36" s="337" t="s">
        <v>1140</v>
      </c>
      <c r="G36" s="480" t="s">
        <v>65</v>
      </c>
      <c r="H36" s="480" t="s">
        <v>1252</v>
      </c>
      <c r="I36" s="479" t="s">
        <v>1235</v>
      </c>
      <c r="J36" s="479">
        <v>2</v>
      </c>
      <c r="K36" s="483">
        <v>1350</v>
      </c>
      <c r="L36" s="483">
        <f t="shared" si="1"/>
        <v>2700</v>
      </c>
      <c r="M36" s="483">
        <f t="shared" si="2"/>
        <v>432</v>
      </c>
      <c r="N36" s="483">
        <f t="shared" si="0"/>
        <v>3132</v>
      </c>
    </row>
    <row r="37" spans="1:15" s="66" customFormat="1" ht="12" x14ac:dyDescent="0.25">
      <c r="A37" s="327" t="s">
        <v>1258</v>
      </c>
      <c r="B37" s="328" t="s">
        <v>1257</v>
      </c>
      <c r="C37" s="329">
        <v>42459</v>
      </c>
      <c r="D37" s="370">
        <v>292</v>
      </c>
      <c r="E37" s="371">
        <v>42429</v>
      </c>
      <c r="F37" s="337" t="s">
        <v>1140</v>
      </c>
      <c r="G37" s="480" t="s">
        <v>65</v>
      </c>
      <c r="H37" s="475" t="s">
        <v>1243</v>
      </c>
      <c r="I37" s="479" t="s">
        <v>1235</v>
      </c>
      <c r="J37" s="479">
        <v>57</v>
      </c>
      <c r="K37" s="483">
        <v>1050</v>
      </c>
      <c r="L37" s="483">
        <f t="shared" si="1"/>
        <v>59850</v>
      </c>
      <c r="M37" s="483">
        <f t="shared" si="2"/>
        <v>9576</v>
      </c>
      <c r="N37" s="483">
        <f t="shared" si="0"/>
        <v>69426</v>
      </c>
    </row>
    <row r="38" spans="1:15" s="66" customFormat="1" ht="12" x14ac:dyDescent="0.25">
      <c r="A38" s="327" t="s">
        <v>1258</v>
      </c>
      <c r="B38" s="328" t="s">
        <v>1257</v>
      </c>
      <c r="C38" s="329">
        <v>42459</v>
      </c>
      <c r="D38" s="370">
        <v>292</v>
      </c>
      <c r="E38" s="371">
        <v>42429</v>
      </c>
      <c r="F38" s="337" t="s">
        <v>1140</v>
      </c>
      <c r="G38" s="480" t="s">
        <v>65</v>
      </c>
      <c r="H38" s="475" t="s">
        <v>1242</v>
      </c>
      <c r="I38" s="479" t="s">
        <v>1235</v>
      </c>
      <c r="J38" s="479">
        <v>16</v>
      </c>
      <c r="K38" s="483">
        <v>1500</v>
      </c>
      <c r="L38" s="483">
        <f t="shared" si="1"/>
        <v>24000</v>
      </c>
      <c r="M38" s="483">
        <f t="shared" si="2"/>
        <v>3840</v>
      </c>
      <c r="N38" s="483">
        <f t="shared" si="0"/>
        <v>27840</v>
      </c>
    </row>
    <row r="39" spans="1:15" s="66" customFormat="1" ht="12" x14ac:dyDescent="0.25">
      <c r="A39" s="327" t="s">
        <v>1258</v>
      </c>
      <c r="B39" s="328" t="s">
        <v>1257</v>
      </c>
      <c r="C39" s="329">
        <v>42459</v>
      </c>
      <c r="D39" s="370">
        <v>292</v>
      </c>
      <c r="E39" s="371">
        <v>42429</v>
      </c>
      <c r="F39" s="337" t="s">
        <v>1140</v>
      </c>
      <c r="G39" s="480" t="s">
        <v>65</v>
      </c>
      <c r="H39" s="475" t="s">
        <v>1244</v>
      </c>
      <c r="I39" s="479" t="s">
        <v>1235</v>
      </c>
      <c r="J39" s="479">
        <v>13</v>
      </c>
      <c r="K39" s="483">
        <v>1100</v>
      </c>
      <c r="L39" s="483">
        <f t="shared" si="1"/>
        <v>14300</v>
      </c>
      <c r="M39" s="483">
        <f t="shared" si="2"/>
        <v>2288</v>
      </c>
      <c r="N39" s="483">
        <f t="shared" si="0"/>
        <v>16588</v>
      </c>
    </row>
    <row r="40" spans="1:15" s="66" customFormat="1" ht="12" x14ac:dyDescent="0.25">
      <c r="A40" s="327" t="s">
        <v>1261</v>
      </c>
      <c r="B40" s="328" t="s">
        <v>1260</v>
      </c>
      <c r="C40" s="329">
        <v>42459</v>
      </c>
      <c r="D40" s="370">
        <v>291</v>
      </c>
      <c r="E40" s="371">
        <v>42429</v>
      </c>
      <c r="F40" s="337" t="s">
        <v>1140</v>
      </c>
      <c r="G40" s="480" t="s">
        <v>65</v>
      </c>
      <c r="H40" s="480" t="s">
        <v>1259</v>
      </c>
      <c r="I40" s="479" t="s">
        <v>1235</v>
      </c>
      <c r="J40" s="479">
        <v>572</v>
      </c>
      <c r="K40" s="483">
        <v>585.20000000000005</v>
      </c>
      <c r="L40" s="483">
        <f t="shared" si="1"/>
        <v>334734.40000000002</v>
      </c>
      <c r="M40" s="483">
        <f t="shared" si="2"/>
        <v>53557.504000000008</v>
      </c>
      <c r="N40" s="483">
        <f t="shared" si="0"/>
        <v>388291.90400000004</v>
      </c>
    </row>
    <row r="41" spans="1:15" s="66" customFormat="1" ht="46.2" customHeight="1" x14ac:dyDescent="0.25">
      <c r="A41" s="327" t="s">
        <v>1266</v>
      </c>
      <c r="B41" s="328" t="s">
        <v>1264</v>
      </c>
      <c r="C41" s="329">
        <v>42464</v>
      </c>
      <c r="D41" s="370"/>
      <c r="E41" s="371"/>
      <c r="F41" s="337" t="s">
        <v>1265</v>
      </c>
      <c r="G41" s="305" t="s">
        <v>1018</v>
      </c>
      <c r="H41" s="575" t="s">
        <v>1263</v>
      </c>
      <c r="I41" s="479"/>
      <c r="J41" s="479"/>
      <c r="K41" s="483"/>
      <c r="L41" s="483"/>
      <c r="M41" s="483"/>
      <c r="N41" s="483">
        <v>464494.73</v>
      </c>
    </row>
    <row r="42" spans="1:15" s="66" customFormat="1" ht="21" customHeight="1" x14ac:dyDescent="0.25">
      <c r="A42" s="327"/>
      <c r="B42" s="328"/>
      <c r="C42" s="329"/>
      <c r="D42" s="370"/>
      <c r="E42" s="371"/>
      <c r="F42" s="337"/>
      <c r="G42" s="343"/>
      <c r="H42" s="574"/>
      <c r="I42" s="479"/>
      <c r="J42" s="479"/>
      <c r="K42" s="483"/>
      <c r="L42" s="483"/>
      <c r="M42" s="483"/>
      <c r="N42" s="483"/>
    </row>
    <row r="43" spans="1:15" s="66" customFormat="1" ht="25.5" customHeight="1" x14ac:dyDescent="0.25">
      <c r="A43" s="327"/>
      <c r="B43" s="328"/>
      <c r="C43" s="329"/>
      <c r="D43" s="370"/>
      <c r="E43" s="371"/>
      <c r="F43" s="337"/>
      <c r="G43" s="343"/>
      <c r="H43" s="574"/>
      <c r="I43" s="479"/>
      <c r="J43" s="479"/>
      <c r="K43" s="483"/>
      <c r="L43" s="483"/>
      <c r="M43" s="483"/>
      <c r="N43" s="483"/>
    </row>
    <row r="44" spans="1:15" s="66" customFormat="1" ht="12" x14ac:dyDescent="0.25">
      <c r="A44" s="396"/>
      <c r="B44" s="396"/>
      <c r="C44" s="396"/>
      <c r="D44" s="396"/>
      <c r="E44" s="396"/>
      <c r="F44" s="395"/>
      <c r="G44" s="396"/>
      <c r="H44" s="396"/>
      <c r="I44" s="393"/>
      <c r="J44" s="393"/>
      <c r="K44" s="378"/>
      <c r="L44" s="378"/>
      <c r="M44" s="378"/>
      <c r="N44" s="378">
        <f>SUM(N18:N41)</f>
        <v>2169558.7779999999</v>
      </c>
    </row>
    <row r="46" spans="1:15" x14ac:dyDescent="0.3">
      <c r="A46" t="s">
        <v>137</v>
      </c>
      <c r="B46">
        <v>1671</v>
      </c>
    </row>
    <row r="53" spans="1:15" x14ac:dyDescent="0.3">
      <c r="G53" s="74"/>
    </row>
    <row r="54" spans="1:15" s="81" customFormat="1" ht="10.199999999999999" x14ac:dyDescent="0.2">
      <c r="A54" s="75" t="s">
        <v>28</v>
      </c>
      <c r="B54" s="75"/>
      <c r="C54" s="76"/>
      <c r="D54" s="75"/>
      <c r="E54" s="77" t="s">
        <v>29</v>
      </c>
      <c r="F54" s="78"/>
      <c r="G54" s="79"/>
      <c r="H54" s="594" t="s">
        <v>63</v>
      </c>
      <c r="I54" s="594"/>
      <c r="J54" s="77"/>
      <c r="K54" s="77" t="s">
        <v>64</v>
      </c>
      <c r="L54" s="77"/>
      <c r="M54" s="77"/>
      <c r="N54" s="80"/>
    </row>
    <row r="55" spans="1:15" s="81" customFormat="1" ht="10.199999999999999" x14ac:dyDescent="0.2">
      <c r="A55" s="595" t="s">
        <v>24</v>
      </c>
      <c r="B55" s="595"/>
      <c r="C55" s="82"/>
      <c r="D55" s="77"/>
      <c r="E55" s="595" t="s">
        <v>25</v>
      </c>
      <c r="F55" s="595"/>
      <c r="G55" s="79"/>
      <c r="H55" s="596" t="s">
        <v>32</v>
      </c>
      <c r="I55" s="596"/>
      <c r="J55" s="77"/>
      <c r="K55" s="77" t="s">
        <v>26</v>
      </c>
      <c r="L55" s="77"/>
      <c r="M55" s="77"/>
      <c r="N55" s="80"/>
    </row>
    <row r="56" spans="1:15" s="84" customFormat="1" x14ac:dyDescent="0.3">
      <c r="A56" s="77"/>
      <c r="B56" s="77"/>
      <c r="C56" s="82"/>
      <c r="D56" s="77"/>
      <c r="E56" s="77"/>
      <c r="F56" s="83"/>
      <c r="G56" s="79"/>
      <c r="H56" s="79"/>
      <c r="I56" s="77"/>
      <c r="J56" s="77"/>
      <c r="K56" s="77"/>
      <c r="L56" s="77"/>
      <c r="M56" s="77"/>
      <c r="N56" s="80"/>
      <c r="O56"/>
    </row>
    <row r="57" spans="1:15" s="84" customFormat="1" x14ac:dyDescent="0.3">
      <c r="A57" s="85"/>
      <c r="B57" s="86"/>
      <c r="C57" s="87"/>
      <c r="D57" s="88" t="s">
        <v>27</v>
      </c>
      <c r="E57" s="88"/>
      <c r="F57" s="89"/>
      <c r="G57" s="88"/>
      <c r="H57" s="88"/>
      <c r="I57" s="88"/>
      <c r="J57" s="88"/>
      <c r="K57" s="88"/>
      <c r="L57" s="88"/>
      <c r="M57" s="88"/>
      <c r="N57" s="90"/>
      <c r="O57"/>
    </row>
    <row r="58" spans="1:15" x14ac:dyDescent="0.3">
      <c r="E58" s="74"/>
      <c r="G58" s="74"/>
    </row>
    <row r="59" spans="1:15" x14ac:dyDescent="0.3">
      <c r="G59" s="91"/>
    </row>
    <row r="60" spans="1:15" x14ac:dyDescent="0.3">
      <c r="G60" s="91"/>
    </row>
  </sheetData>
  <mergeCells count="6">
    <mergeCell ref="A10:C10"/>
    <mergeCell ref="A13:B13"/>
    <mergeCell ref="H54:I54"/>
    <mergeCell ref="A55:B55"/>
    <mergeCell ref="E55:F55"/>
    <mergeCell ref="H55:I55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4"/>
  <sheetViews>
    <sheetView topLeftCell="A25" zoomScaleNormal="100" zoomScaleSheetLayoutView="100" workbookViewId="0">
      <selection activeCell="B45" sqref="B45"/>
    </sheetView>
  </sheetViews>
  <sheetFormatPr baseColWidth="10" defaultColWidth="11.44140625" defaultRowHeight="14.4" x14ac:dyDescent="0.3"/>
  <cols>
    <col min="1" max="1" width="11.44140625" style="5"/>
    <col min="2" max="2" width="16.33203125" style="5" customWidth="1"/>
    <col min="3" max="3" width="11" style="5" customWidth="1"/>
    <col min="4" max="5" width="11.44140625" style="5"/>
    <col min="6" max="6" width="14.6640625" style="5" customWidth="1"/>
    <col min="7" max="7" width="23.33203125" style="5" customWidth="1"/>
    <col min="8" max="8" width="25.109375" style="5" customWidth="1"/>
    <col min="9" max="9" width="9.33203125" style="5" customWidth="1"/>
    <col min="10" max="10" width="9.44140625" style="5" customWidth="1"/>
    <col min="11" max="13" width="12" style="5" customWidth="1"/>
    <col min="14" max="14" width="14" style="5" bestFit="1" customWidth="1"/>
    <col min="15" max="16384" width="11.44140625" style="6"/>
  </cols>
  <sheetData>
    <row r="1" spans="1:14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4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ht="12" x14ac:dyDescent="0.25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4" ht="12" x14ac:dyDescent="0.25">
      <c r="A10" s="585" t="s">
        <v>5</v>
      </c>
      <c r="B10" s="585"/>
      <c r="C10" s="585"/>
      <c r="D10" s="222" t="s">
        <v>6</v>
      </c>
      <c r="E10" s="8" t="s">
        <v>35</v>
      </c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</row>
    <row r="11" spans="1:14" ht="12" x14ac:dyDescent="0.25">
      <c r="A11" s="585"/>
      <c r="B11" s="585"/>
      <c r="C11" s="585"/>
      <c r="D11" s="222" t="s">
        <v>8</v>
      </c>
      <c r="E11" s="8"/>
      <c r="F11" s="8"/>
      <c r="G11" s="236"/>
      <c r="H11" s="585" t="s">
        <v>9</v>
      </c>
      <c r="I11" s="585"/>
      <c r="J11" s="8"/>
      <c r="K11" s="8"/>
      <c r="L11" s="8"/>
      <c r="M11" s="8"/>
      <c r="N11" s="8"/>
    </row>
    <row r="12" spans="1:14" ht="12" x14ac:dyDescent="0.25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</row>
    <row r="13" spans="1:14" ht="13.8" x14ac:dyDescent="0.3">
      <c r="A13" s="11" t="s">
        <v>135</v>
      </c>
      <c r="B13" s="11"/>
      <c r="C13" s="299" t="s">
        <v>1447</v>
      </c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</row>
    <row r="14" spans="1:14" ht="12" x14ac:dyDescent="0.25">
      <c r="A14" s="11" t="s">
        <v>33</v>
      </c>
      <c r="B14" s="11" t="s">
        <v>34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</row>
    <row r="15" spans="1:14" ht="12" x14ac:dyDescent="0.25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</row>
    <row r="16" spans="1:14" ht="20.399999999999999" x14ac:dyDescent="0.25">
      <c r="A16" s="16" t="s">
        <v>10</v>
      </c>
      <c r="B16" s="16" t="s">
        <v>11</v>
      </c>
      <c r="C16" s="16" t="s">
        <v>12</v>
      </c>
      <c r="D16" s="17" t="s">
        <v>13</v>
      </c>
      <c r="E16" s="18" t="s">
        <v>14</v>
      </c>
      <c r="F16" s="18" t="s">
        <v>15</v>
      </c>
      <c r="G16" s="16" t="s">
        <v>16</v>
      </c>
      <c r="H16" s="16" t="s">
        <v>17</v>
      </c>
      <c r="I16" s="16" t="s">
        <v>18</v>
      </c>
      <c r="J16" s="19" t="s">
        <v>19</v>
      </c>
      <c r="K16" s="20" t="s">
        <v>20</v>
      </c>
      <c r="L16" s="20" t="s">
        <v>21</v>
      </c>
      <c r="M16" s="20" t="s">
        <v>22</v>
      </c>
      <c r="N16" s="20" t="s">
        <v>23</v>
      </c>
    </row>
    <row r="17" spans="1:14" ht="31.2" x14ac:dyDescent="0.25">
      <c r="A17" s="357" t="s">
        <v>1461</v>
      </c>
      <c r="B17" s="358" t="s">
        <v>1449</v>
      </c>
      <c r="C17" s="359">
        <v>42383</v>
      </c>
      <c r="D17" s="347">
        <v>364</v>
      </c>
      <c r="E17" s="348">
        <v>42380</v>
      </c>
      <c r="F17" s="369" t="s">
        <v>1122</v>
      </c>
      <c r="G17" s="343" t="s">
        <v>1018</v>
      </c>
      <c r="H17" s="344" t="s">
        <v>1455</v>
      </c>
      <c r="I17" s="338"/>
      <c r="J17" s="339"/>
      <c r="K17" s="310"/>
      <c r="L17" s="310">
        <f t="shared" ref="L17:L33" si="0">+J17*K17</f>
        <v>0</v>
      </c>
      <c r="M17" s="310">
        <f t="shared" ref="M17:M32" si="1">+L17*0.16</f>
        <v>0</v>
      </c>
      <c r="N17" s="345">
        <v>8460</v>
      </c>
    </row>
    <row r="18" spans="1:14" ht="31.2" x14ac:dyDescent="0.25">
      <c r="A18" s="357" t="s">
        <v>1462</v>
      </c>
      <c r="B18" s="358" t="s">
        <v>1450</v>
      </c>
      <c r="C18" s="359">
        <v>42390</v>
      </c>
      <c r="D18" s="347">
        <v>364</v>
      </c>
      <c r="E18" s="348">
        <v>42380</v>
      </c>
      <c r="F18" s="369" t="s">
        <v>1122</v>
      </c>
      <c r="G18" s="343" t="s">
        <v>1018</v>
      </c>
      <c r="H18" s="344" t="s">
        <v>1456</v>
      </c>
      <c r="I18" s="338"/>
      <c r="J18" s="339"/>
      <c r="K18" s="310"/>
      <c r="L18" s="310">
        <f t="shared" si="0"/>
        <v>0</v>
      </c>
      <c r="M18" s="310">
        <f t="shared" si="1"/>
        <v>0</v>
      </c>
      <c r="N18" s="345">
        <v>9600</v>
      </c>
    </row>
    <row r="19" spans="1:14" ht="31.2" x14ac:dyDescent="0.25">
      <c r="A19" s="357" t="s">
        <v>1463</v>
      </c>
      <c r="B19" s="358" t="s">
        <v>1451</v>
      </c>
      <c r="C19" s="359">
        <v>42396</v>
      </c>
      <c r="D19" s="347">
        <v>364</v>
      </c>
      <c r="E19" s="348">
        <v>42380</v>
      </c>
      <c r="F19" s="369" t="s">
        <v>1122</v>
      </c>
      <c r="G19" s="343" t="s">
        <v>1018</v>
      </c>
      <c r="H19" s="344" t="s">
        <v>1457</v>
      </c>
      <c r="I19" s="338"/>
      <c r="J19" s="339"/>
      <c r="K19" s="310"/>
      <c r="L19" s="310">
        <f t="shared" si="0"/>
        <v>0</v>
      </c>
      <c r="M19" s="310">
        <f t="shared" si="1"/>
        <v>0</v>
      </c>
      <c r="N19" s="345">
        <v>7500</v>
      </c>
    </row>
    <row r="20" spans="1:14" ht="31.2" x14ac:dyDescent="0.25">
      <c r="A20" s="357" t="s">
        <v>1464</v>
      </c>
      <c r="B20" s="358" t="s">
        <v>1452</v>
      </c>
      <c r="C20" s="359">
        <v>42403</v>
      </c>
      <c r="D20" s="347">
        <v>364</v>
      </c>
      <c r="E20" s="348">
        <v>42380</v>
      </c>
      <c r="F20" s="369" t="s">
        <v>1122</v>
      </c>
      <c r="G20" s="343" t="s">
        <v>1018</v>
      </c>
      <c r="H20" s="344" t="s">
        <v>1458</v>
      </c>
      <c r="I20" s="338"/>
      <c r="J20" s="339"/>
      <c r="K20" s="310"/>
      <c r="L20" s="310">
        <f t="shared" si="0"/>
        <v>0</v>
      </c>
      <c r="M20" s="310">
        <f t="shared" si="1"/>
        <v>0</v>
      </c>
      <c r="N20" s="345">
        <v>6900</v>
      </c>
    </row>
    <row r="21" spans="1:14" ht="31.2" x14ac:dyDescent="0.25">
      <c r="A21" s="357" t="s">
        <v>1465</v>
      </c>
      <c r="B21" s="358" t="s">
        <v>1453</v>
      </c>
      <c r="C21" s="359">
        <v>42410</v>
      </c>
      <c r="D21" s="347">
        <v>364</v>
      </c>
      <c r="E21" s="348">
        <v>42380</v>
      </c>
      <c r="F21" s="369" t="s">
        <v>1122</v>
      </c>
      <c r="G21" s="343" t="s">
        <v>1018</v>
      </c>
      <c r="H21" s="344" t="s">
        <v>1459</v>
      </c>
      <c r="I21" s="338"/>
      <c r="J21" s="339"/>
      <c r="K21" s="310"/>
      <c r="L21" s="310">
        <f t="shared" si="0"/>
        <v>0</v>
      </c>
      <c r="M21" s="310">
        <f t="shared" si="1"/>
        <v>0</v>
      </c>
      <c r="N21" s="345">
        <v>4800</v>
      </c>
    </row>
    <row r="22" spans="1:14" ht="31.2" x14ac:dyDescent="0.25">
      <c r="A22" s="357" t="s">
        <v>1466</v>
      </c>
      <c r="B22" s="358" t="s">
        <v>1454</v>
      </c>
      <c r="C22" s="359">
        <v>42412</v>
      </c>
      <c r="D22" s="347">
        <v>364</v>
      </c>
      <c r="E22" s="348">
        <v>42380</v>
      </c>
      <c r="F22" s="369" t="s">
        <v>1122</v>
      </c>
      <c r="G22" s="343" t="s">
        <v>1018</v>
      </c>
      <c r="H22" s="344" t="s">
        <v>1460</v>
      </c>
      <c r="I22" s="338"/>
      <c r="J22" s="339"/>
      <c r="K22" s="310"/>
      <c r="L22" s="310">
        <f t="shared" si="0"/>
        <v>0</v>
      </c>
      <c r="M22" s="310">
        <f t="shared" si="1"/>
        <v>0</v>
      </c>
      <c r="N22" s="345">
        <v>4800</v>
      </c>
    </row>
    <row r="23" spans="1:14" s="5" customFormat="1" x14ac:dyDescent="0.3">
      <c r="A23" s="357" t="s">
        <v>1468</v>
      </c>
      <c r="B23" s="358" t="s">
        <v>1467</v>
      </c>
      <c r="C23" s="359">
        <v>42410</v>
      </c>
      <c r="D23" s="347">
        <v>556</v>
      </c>
      <c r="E23" s="348">
        <v>42404</v>
      </c>
      <c r="F23" s="369" t="s">
        <v>1140</v>
      </c>
      <c r="G23" s="350" t="s">
        <v>308</v>
      </c>
      <c r="H23" s="350" t="s">
        <v>1314</v>
      </c>
      <c r="I23" s="338" t="s">
        <v>232</v>
      </c>
      <c r="J23" s="339">
        <v>1</v>
      </c>
      <c r="K23" s="310">
        <v>1400</v>
      </c>
      <c r="L23" s="310">
        <f t="shared" si="0"/>
        <v>1400</v>
      </c>
      <c r="M23" s="310">
        <f t="shared" si="1"/>
        <v>224</v>
      </c>
      <c r="N23" s="310">
        <f t="shared" ref="N23:N32" si="2">+L23+M23</f>
        <v>1624</v>
      </c>
    </row>
    <row r="24" spans="1:14" s="5" customFormat="1" x14ac:dyDescent="0.3">
      <c r="A24" s="357" t="s">
        <v>1468</v>
      </c>
      <c r="B24" s="358" t="s">
        <v>1467</v>
      </c>
      <c r="C24" s="359">
        <v>42410</v>
      </c>
      <c r="D24" s="347">
        <v>556</v>
      </c>
      <c r="E24" s="348">
        <v>42404</v>
      </c>
      <c r="F24" s="369" t="s">
        <v>1140</v>
      </c>
      <c r="G24" s="350" t="s">
        <v>308</v>
      </c>
      <c r="H24" s="350" t="s">
        <v>1239</v>
      </c>
      <c r="I24" s="338" t="s">
        <v>232</v>
      </c>
      <c r="J24" s="339">
        <v>1</v>
      </c>
      <c r="K24" s="310">
        <v>1350</v>
      </c>
      <c r="L24" s="310">
        <f t="shared" si="0"/>
        <v>1350</v>
      </c>
      <c r="M24" s="310">
        <f t="shared" si="1"/>
        <v>216</v>
      </c>
      <c r="N24" s="310">
        <f t="shared" si="2"/>
        <v>1566</v>
      </c>
    </row>
    <row r="25" spans="1:14" s="5" customFormat="1" x14ac:dyDescent="0.3">
      <c r="A25" s="357"/>
      <c r="B25" s="358" t="s">
        <v>1467</v>
      </c>
      <c r="C25" s="359">
        <v>42410</v>
      </c>
      <c r="D25" s="347">
        <v>556</v>
      </c>
      <c r="E25" s="348">
        <v>42404</v>
      </c>
      <c r="F25" s="369" t="s">
        <v>1140</v>
      </c>
      <c r="G25" s="350" t="s">
        <v>308</v>
      </c>
      <c r="H25" s="350" t="s">
        <v>1485</v>
      </c>
      <c r="I25" s="338" t="s">
        <v>1097</v>
      </c>
      <c r="J25" s="339">
        <v>2</v>
      </c>
      <c r="K25" s="310">
        <v>450</v>
      </c>
      <c r="L25" s="310">
        <f t="shared" si="0"/>
        <v>900</v>
      </c>
      <c r="M25" s="310">
        <f t="shared" si="1"/>
        <v>144</v>
      </c>
      <c r="N25" s="310">
        <f t="shared" si="2"/>
        <v>1044</v>
      </c>
    </row>
    <row r="26" spans="1:14" s="5" customFormat="1" x14ac:dyDescent="0.3">
      <c r="A26" s="357" t="s">
        <v>1470</v>
      </c>
      <c r="B26" s="358" t="s">
        <v>1469</v>
      </c>
      <c r="C26" s="359">
        <v>42412</v>
      </c>
      <c r="D26" s="347">
        <v>475</v>
      </c>
      <c r="E26" s="348" t="s">
        <v>1471</v>
      </c>
      <c r="F26" s="369" t="s">
        <v>1140</v>
      </c>
      <c r="G26" s="350" t="s">
        <v>1472</v>
      </c>
      <c r="H26" s="350" t="s">
        <v>1473</v>
      </c>
      <c r="I26" s="338" t="s">
        <v>1235</v>
      </c>
      <c r="J26" s="339">
        <v>20</v>
      </c>
      <c r="K26" s="310">
        <v>1100</v>
      </c>
      <c r="L26" s="310">
        <f t="shared" si="0"/>
        <v>22000</v>
      </c>
      <c r="M26" s="310">
        <f t="shared" si="1"/>
        <v>3520</v>
      </c>
      <c r="N26" s="310">
        <f t="shared" si="2"/>
        <v>25520</v>
      </c>
    </row>
    <row r="27" spans="1:14" s="5" customFormat="1" x14ac:dyDescent="0.3">
      <c r="A27" s="357" t="s">
        <v>1475</v>
      </c>
      <c r="B27" s="358" t="s">
        <v>1474</v>
      </c>
      <c r="C27" s="359">
        <v>42443</v>
      </c>
      <c r="D27" s="347">
        <v>518</v>
      </c>
      <c r="E27" s="348">
        <v>42436</v>
      </c>
      <c r="F27" s="369" t="s">
        <v>1140</v>
      </c>
      <c r="G27" s="350" t="s">
        <v>1472</v>
      </c>
      <c r="H27" s="350" t="s">
        <v>1473</v>
      </c>
      <c r="I27" s="338" t="s">
        <v>1235</v>
      </c>
      <c r="J27" s="339">
        <v>5</v>
      </c>
      <c r="K27" s="310">
        <v>1100</v>
      </c>
      <c r="L27" s="310">
        <f t="shared" si="0"/>
        <v>5500</v>
      </c>
      <c r="M27" s="310">
        <f t="shared" si="1"/>
        <v>880</v>
      </c>
      <c r="N27" s="310">
        <f t="shared" si="2"/>
        <v>6380</v>
      </c>
    </row>
    <row r="28" spans="1:14" s="5" customFormat="1" ht="30.6" x14ac:dyDescent="0.3">
      <c r="A28" s="357" t="s">
        <v>1477</v>
      </c>
      <c r="B28" s="358" t="s">
        <v>1476</v>
      </c>
      <c r="C28" s="359">
        <v>42404</v>
      </c>
      <c r="D28" s="347">
        <v>416</v>
      </c>
      <c r="E28" s="348">
        <v>42396</v>
      </c>
      <c r="F28" s="369" t="s">
        <v>1104</v>
      </c>
      <c r="G28" s="350" t="s">
        <v>1478</v>
      </c>
      <c r="H28" s="350" t="s">
        <v>140</v>
      </c>
      <c r="I28" s="338" t="s">
        <v>1390</v>
      </c>
      <c r="J28" s="339">
        <v>250</v>
      </c>
      <c r="K28" s="310">
        <v>81.900000000000006</v>
      </c>
      <c r="L28" s="310">
        <f t="shared" si="0"/>
        <v>20475</v>
      </c>
      <c r="M28" s="310">
        <f t="shared" si="1"/>
        <v>3276</v>
      </c>
      <c r="N28" s="310">
        <f t="shared" si="2"/>
        <v>23751</v>
      </c>
    </row>
    <row r="29" spans="1:14" s="5" customFormat="1" ht="30.6" x14ac:dyDescent="0.3">
      <c r="A29" s="357" t="s">
        <v>1477</v>
      </c>
      <c r="B29" s="358" t="s">
        <v>1476</v>
      </c>
      <c r="C29" s="359">
        <v>42404</v>
      </c>
      <c r="D29" s="347">
        <v>416</v>
      </c>
      <c r="E29" s="348">
        <v>42396</v>
      </c>
      <c r="F29" s="369" t="s">
        <v>1104</v>
      </c>
      <c r="G29" s="350" t="s">
        <v>1478</v>
      </c>
      <c r="H29" s="350" t="s">
        <v>1389</v>
      </c>
      <c r="I29" s="338" t="s">
        <v>1390</v>
      </c>
      <c r="J29" s="339">
        <v>5</v>
      </c>
      <c r="K29" s="310">
        <v>767.24</v>
      </c>
      <c r="L29" s="310">
        <f t="shared" si="0"/>
        <v>3836.2</v>
      </c>
      <c r="M29" s="310">
        <f t="shared" si="1"/>
        <v>613.79200000000003</v>
      </c>
      <c r="N29" s="310">
        <f t="shared" si="2"/>
        <v>4449.9920000000002</v>
      </c>
    </row>
    <row r="30" spans="1:14" s="5" customFormat="1" ht="20.399999999999999" x14ac:dyDescent="0.3">
      <c r="A30" s="357" t="s">
        <v>1480</v>
      </c>
      <c r="B30" s="358" t="s">
        <v>1479</v>
      </c>
      <c r="C30" s="359">
        <v>42418</v>
      </c>
      <c r="D30" s="347">
        <v>1964</v>
      </c>
      <c r="E30" s="348">
        <v>42408</v>
      </c>
      <c r="F30" s="369" t="s">
        <v>1104</v>
      </c>
      <c r="G30" s="350" t="s">
        <v>1320</v>
      </c>
      <c r="H30" s="350" t="s">
        <v>1096</v>
      </c>
      <c r="I30" s="338" t="s">
        <v>958</v>
      </c>
      <c r="J30" s="339">
        <v>60</v>
      </c>
      <c r="K30" s="310">
        <v>114.224137</v>
      </c>
      <c r="L30" s="310">
        <f t="shared" si="0"/>
        <v>6853.4482200000002</v>
      </c>
      <c r="M30" s="310">
        <f t="shared" si="1"/>
        <v>1096.5517152</v>
      </c>
      <c r="N30" s="310">
        <f t="shared" si="2"/>
        <v>7949.9999352000004</v>
      </c>
    </row>
    <row r="31" spans="1:14" s="5" customFormat="1" ht="20.399999999999999" x14ac:dyDescent="0.3">
      <c r="A31" s="357" t="s">
        <v>1482</v>
      </c>
      <c r="B31" s="358" t="s">
        <v>1481</v>
      </c>
      <c r="C31" s="359">
        <v>42422</v>
      </c>
      <c r="D31" s="347">
        <v>1957</v>
      </c>
      <c r="E31" s="348">
        <v>42408</v>
      </c>
      <c r="F31" s="369" t="s">
        <v>1104</v>
      </c>
      <c r="G31" s="350" t="s">
        <v>1320</v>
      </c>
      <c r="H31" s="350" t="s">
        <v>151</v>
      </c>
      <c r="I31" s="338" t="s">
        <v>1390</v>
      </c>
      <c r="J31" s="339">
        <v>1000</v>
      </c>
      <c r="K31" s="310">
        <v>3.620689</v>
      </c>
      <c r="L31" s="310">
        <f t="shared" si="0"/>
        <v>3620.6889999999999</v>
      </c>
      <c r="M31" s="310">
        <f t="shared" si="1"/>
        <v>579.31024000000002</v>
      </c>
      <c r="N31" s="310">
        <f t="shared" si="2"/>
        <v>4199.9992400000001</v>
      </c>
    </row>
    <row r="32" spans="1:14" s="5" customFormat="1" ht="30.6" x14ac:dyDescent="0.3">
      <c r="A32" s="357" t="s">
        <v>1484</v>
      </c>
      <c r="B32" s="358" t="s">
        <v>1483</v>
      </c>
      <c r="C32" s="359">
        <v>42423</v>
      </c>
      <c r="D32" s="347">
        <v>418</v>
      </c>
      <c r="E32" s="348">
        <v>42416</v>
      </c>
      <c r="F32" s="369" t="s">
        <v>1104</v>
      </c>
      <c r="G32" s="350" t="s">
        <v>1478</v>
      </c>
      <c r="H32" s="350" t="s">
        <v>140</v>
      </c>
      <c r="I32" s="338" t="s">
        <v>1390</v>
      </c>
      <c r="J32" s="339">
        <v>40</v>
      </c>
      <c r="K32" s="310">
        <v>81.900000000000006</v>
      </c>
      <c r="L32" s="310">
        <f t="shared" si="0"/>
        <v>3276</v>
      </c>
      <c r="M32" s="310">
        <f t="shared" si="1"/>
        <v>524.16</v>
      </c>
      <c r="N32" s="310">
        <f t="shared" si="2"/>
        <v>3800.16</v>
      </c>
    </row>
    <row r="33" spans="1:14" s="5" customFormat="1" x14ac:dyDescent="0.3">
      <c r="A33" s="338"/>
      <c r="B33" s="338"/>
      <c r="C33" s="346"/>
      <c r="D33" s="347"/>
      <c r="E33" s="348"/>
      <c r="F33" s="348"/>
      <c r="G33" s="518"/>
      <c r="H33" s="350"/>
      <c r="I33" s="338"/>
      <c r="J33" s="339"/>
      <c r="K33" s="310"/>
      <c r="L33" s="310">
        <f t="shared" si="0"/>
        <v>0</v>
      </c>
      <c r="M33" s="310">
        <f t="shared" ref="M33" si="3">+L33*0.16</f>
        <v>0</v>
      </c>
      <c r="N33" s="310">
        <f t="shared" ref="N33" si="4">+L33+M33</f>
        <v>0</v>
      </c>
    </row>
    <row r="34" spans="1:14" s="5" customFormat="1" x14ac:dyDescent="0.3">
      <c r="A34" s="351"/>
      <c r="B34" s="351"/>
      <c r="C34" s="351"/>
      <c r="D34" s="351"/>
      <c r="E34" s="351"/>
      <c r="F34" s="351"/>
      <c r="G34" s="576"/>
      <c r="H34" s="576"/>
      <c r="I34" s="351"/>
      <c r="J34" s="351"/>
      <c r="K34" s="351"/>
      <c r="L34" s="351"/>
      <c r="M34" s="351"/>
      <c r="N34" s="352">
        <f>SUM(N17:N33)</f>
        <v>122345.15117520001</v>
      </c>
    </row>
    <row r="35" spans="1:14" s="5" customFormat="1" x14ac:dyDescent="0.3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</row>
    <row r="36" spans="1:14" s="5" customFormat="1" x14ac:dyDescent="0.3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0"/>
    </row>
    <row r="37" spans="1:14" s="5" customFormat="1" x14ac:dyDescent="0.3">
      <c r="A37" s="21" t="s">
        <v>1448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s="5" customFormat="1" x14ac:dyDescent="0.3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</row>
    <row r="39" spans="1:14" s="5" customFormat="1" x14ac:dyDescent="0.3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</row>
    <row r="40" spans="1:14" s="5" customForma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</row>
    <row r="41" spans="1:14" s="5" customFormat="1" ht="18.75" customHeight="1" x14ac:dyDescent="0.3">
      <c r="A41" s="24" t="s">
        <v>28</v>
      </c>
      <c r="B41" s="24"/>
      <c r="C41" s="25"/>
      <c r="D41" s="24"/>
      <c r="E41" s="1" t="s">
        <v>29</v>
      </c>
      <c r="F41" s="22"/>
      <c r="G41" s="26"/>
      <c r="H41" s="589" t="s">
        <v>30</v>
      </c>
      <c r="I41" s="589"/>
      <c r="J41" s="1"/>
      <c r="K41" s="1" t="s">
        <v>31</v>
      </c>
      <c r="L41" s="1"/>
      <c r="M41" s="1"/>
      <c r="N41" s="1"/>
    </row>
    <row r="42" spans="1:14" s="5" customFormat="1" ht="11.25" customHeight="1" x14ac:dyDescent="0.3">
      <c r="A42" s="590" t="s">
        <v>24</v>
      </c>
      <c r="B42" s="590"/>
      <c r="C42" s="27"/>
      <c r="D42" s="1"/>
      <c r="E42" s="590" t="s">
        <v>25</v>
      </c>
      <c r="F42" s="590"/>
      <c r="G42" s="26"/>
      <c r="H42" s="591" t="s">
        <v>32</v>
      </c>
      <c r="I42" s="591"/>
      <c r="J42" s="1"/>
      <c r="K42" s="1" t="s">
        <v>26</v>
      </c>
      <c r="L42" s="1"/>
      <c r="M42" s="1"/>
      <c r="N42" s="1"/>
    </row>
    <row r="43" spans="1:14" s="5" customFormat="1" ht="23.25" customHeight="1" x14ac:dyDescent="0.3">
      <c r="A43" s="1"/>
      <c r="B43" s="1"/>
      <c r="C43" s="27"/>
      <c r="D43" s="1"/>
      <c r="E43" s="1"/>
      <c r="F43" s="1"/>
      <c r="G43" s="26"/>
      <c r="H43" s="26"/>
      <c r="I43" s="1"/>
      <c r="J43" s="1"/>
      <c r="K43" s="1"/>
      <c r="L43" s="1"/>
      <c r="M43" s="1"/>
      <c r="N43" s="1"/>
    </row>
    <row r="44" spans="1:14" s="5" customFormat="1" ht="15" customHeight="1" x14ac:dyDescent="0.3">
      <c r="A44" s="28"/>
      <c r="B44" s="22"/>
      <c r="C44" s="29"/>
      <c r="D44" s="2" t="s">
        <v>27</v>
      </c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sortState ref="A17:O94">
    <sortCondition ref="A17"/>
  </sortState>
  <mergeCells count="7">
    <mergeCell ref="A10:C11"/>
    <mergeCell ref="H10:I10"/>
    <mergeCell ref="H11:I11"/>
    <mergeCell ref="H41:I41"/>
    <mergeCell ref="A42:B42"/>
    <mergeCell ref="E42:F42"/>
    <mergeCell ref="H42:I4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8" orientation="landscape" r:id="rId1"/>
  <headerFooter>
    <oddFooter>Página 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1"/>
  <sheetViews>
    <sheetView topLeftCell="A25" workbookViewId="0">
      <selection activeCell="G43" sqref="G43"/>
    </sheetView>
  </sheetViews>
  <sheetFormatPr baseColWidth="10" defaultRowHeight="14.4" x14ac:dyDescent="0.3"/>
  <cols>
    <col min="2" max="2" width="14.5546875" customWidth="1"/>
    <col min="5" max="5" width="15" customWidth="1"/>
    <col min="6" max="6" width="15.109375" style="72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" style="74" bestFit="1" customWidth="1"/>
  </cols>
  <sheetData>
    <row r="1" spans="1:16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6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6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6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6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6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6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6" s="6" customFormat="1" ht="12" x14ac:dyDescent="0.25">
      <c r="A8" s="10" t="s">
        <v>1</v>
      </c>
      <c r="B8" s="8" t="s">
        <v>1004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6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6" ht="22.5" customHeight="1" x14ac:dyDescent="0.3">
      <c r="A10" s="592" t="s">
        <v>5</v>
      </c>
      <c r="B10" s="592"/>
      <c r="C10" s="592"/>
      <c r="D10" s="49" t="s">
        <v>6</v>
      </c>
      <c r="E10" s="44"/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6" ht="21" customHeight="1" x14ac:dyDescent="0.3">
      <c r="A11" s="51"/>
      <c r="B11" s="51"/>
      <c r="C11" s="51"/>
      <c r="D11" s="43" t="s">
        <v>8</v>
      </c>
      <c r="E11" s="44" t="s">
        <v>35</v>
      </c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6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6" x14ac:dyDescent="0.3">
      <c r="A13" s="593" t="s">
        <v>135</v>
      </c>
      <c r="B13" s="593"/>
      <c r="C13" s="298" t="s">
        <v>1311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6" x14ac:dyDescent="0.3">
      <c r="A14" s="52" t="s">
        <v>136</v>
      </c>
      <c r="B14" s="52" t="s">
        <v>34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6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6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31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135"/>
      <c r="P16" s="139"/>
    </row>
    <row r="17" spans="1:14" s="66" customFormat="1" ht="12" x14ac:dyDescent="0.25">
      <c r="A17" s="577" t="s">
        <v>1313</v>
      </c>
      <c r="B17" s="415" t="s">
        <v>1312</v>
      </c>
      <c r="C17" s="578">
        <v>42403</v>
      </c>
      <c r="D17" s="399">
        <v>552</v>
      </c>
      <c r="E17" s="400">
        <v>42395</v>
      </c>
      <c r="F17" s="522" t="s">
        <v>1140</v>
      </c>
      <c r="G17" s="518" t="s">
        <v>308</v>
      </c>
      <c r="H17" s="518" t="s">
        <v>1314</v>
      </c>
      <c r="I17" s="399" t="s">
        <v>232</v>
      </c>
      <c r="J17" s="399">
        <v>2</v>
      </c>
      <c r="K17" s="520">
        <v>1400</v>
      </c>
      <c r="L17" s="520">
        <f>+J17*K17</f>
        <v>2800</v>
      </c>
      <c r="M17" s="520">
        <f>+L17*0.16</f>
        <v>448</v>
      </c>
      <c r="N17" s="520">
        <f>+L17+M17</f>
        <v>3248</v>
      </c>
    </row>
    <row r="18" spans="1:14" s="66" customFormat="1" ht="12" x14ac:dyDescent="0.25">
      <c r="A18" s="577" t="s">
        <v>1316</v>
      </c>
      <c r="B18" s="415" t="s">
        <v>1315</v>
      </c>
      <c r="C18" s="578">
        <v>42460</v>
      </c>
      <c r="D18" s="399">
        <v>299</v>
      </c>
      <c r="E18" s="400">
        <v>42459</v>
      </c>
      <c r="F18" s="522" t="s">
        <v>1140</v>
      </c>
      <c r="G18" s="518" t="s">
        <v>65</v>
      </c>
      <c r="H18" s="518" t="s">
        <v>1314</v>
      </c>
      <c r="I18" s="399" t="s">
        <v>57</v>
      </c>
      <c r="J18" s="399">
        <v>1</v>
      </c>
      <c r="K18" s="520">
        <v>1400</v>
      </c>
      <c r="L18" s="520">
        <f t="shared" ref="L18:L27" si="0">+J18*K18</f>
        <v>1400</v>
      </c>
      <c r="M18" s="520">
        <f t="shared" ref="M18:M27" si="1">+L18*0.16</f>
        <v>224</v>
      </c>
      <c r="N18" s="520">
        <f t="shared" ref="N18:N27" si="2">+L18+M18</f>
        <v>1624</v>
      </c>
    </row>
    <row r="19" spans="1:14" s="66" customFormat="1" ht="12" x14ac:dyDescent="0.25">
      <c r="A19" s="577" t="s">
        <v>1316</v>
      </c>
      <c r="B19" s="415" t="s">
        <v>1315</v>
      </c>
      <c r="C19" s="578">
        <v>42460</v>
      </c>
      <c r="D19" s="399">
        <v>299</v>
      </c>
      <c r="E19" s="400">
        <v>42459</v>
      </c>
      <c r="F19" s="522" t="s">
        <v>1140</v>
      </c>
      <c r="G19" s="518" t="s">
        <v>65</v>
      </c>
      <c r="H19" s="518" t="s">
        <v>197</v>
      </c>
      <c r="I19" s="399" t="s">
        <v>1097</v>
      </c>
      <c r="J19" s="399">
        <v>1</v>
      </c>
      <c r="K19" s="520">
        <v>450</v>
      </c>
      <c r="L19" s="520">
        <f t="shared" si="0"/>
        <v>450</v>
      </c>
      <c r="M19" s="520">
        <f t="shared" si="1"/>
        <v>72</v>
      </c>
      <c r="N19" s="520">
        <f t="shared" si="2"/>
        <v>522</v>
      </c>
    </row>
    <row r="20" spans="1:14" s="66" customFormat="1" ht="20.399999999999999" x14ac:dyDescent="0.25">
      <c r="A20" s="577" t="s">
        <v>1318</v>
      </c>
      <c r="B20" s="415" t="s">
        <v>1319</v>
      </c>
      <c r="C20" s="578">
        <v>42418</v>
      </c>
      <c r="D20" s="399">
        <v>1965</v>
      </c>
      <c r="E20" s="400">
        <v>42408</v>
      </c>
      <c r="F20" s="522" t="s">
        <v>1104</v>
      </c>
      <c r="G20" s="518" t="s">
        <v>1320</v>
      </c>
      <c r="H20" s="518" t="s">
        <v>1096</v>
      </c>
      <c r="I20" s="399" t="s">
        <v>958</v>
      </c>
      <c r="J20" s="399">
        <v>20</v>
      </c>
      <c r="K20" s="520">
        <v>114.224137</v>
      </c>
      <c r="L20" s="520">
        <f t="shared" si="0"/>
        <v>2284.4827399999999</v>
      </c>
      <c r="M20" s="520">
        <f t="shared" si="1"/>
        <v>365.5172384</v>
      </c>
      <c r="N20" s="520">
        <f t="shared" si="2"/>
        <v>2649.9999784000001</v>
      </c>
    </row>
    <row r="21" spans="1:14" s="66" customFormat="1" ht="12" x14ac:dyDescent="0.25">
      <c r="A21" s="577" t="s">
        <v>1321</v>
      </c>
      <c r="B21" s="415" t="s">
        <v>1317</v>
      </c>
      <c r="C21" s="578">
        <v>42460</v>
      </c>
      <c r="D21" s="399">
        <v>426</v>
      </c>
      <c r="E21" s="400">
        <v>42459</v>
      </c>
      <c r="F21" s="522" t="s">
        <v>1104</v>
      </c>
      <c r="G21" s="518" t="s">
        <v>1277</v>
      </c>
      <c r="H21" s="518" t="s">
        <v>1096</v>
      </c>
      <c r="I21" s="399" t="s">
        <v>107</v>
      </c>
      <c r="J21" s="399">
        <v>1</v>
      </c>
      <c r="K21" s="520">
        <v>2672.42</v>
      </c>
      <c r="L21" s="520">
        <f t="shared" si="0"/>
        <v>2672.42</v>
      </c>
      <c r="M21" s="520">
        <f t="shared" si="1"/>
        <v>427.5872</v>
      </c>
      <c r="N21" s="520">
        <f t="shared" si="2"/>
        <v>3100.0072</v>
      </c>
    </row>
    <row r="22" spans="1:14" s="66" customFormat="1" ht="20.399999999999999" x14ac:dyDescent="0.25">
      <c r="A22" s="577" t="s">
        <v>1323</v>
      </c>
      <c r="B22" s="415" t="s">
        <v>1322</v>
      </c>
      <c r="C22" s="578">
        <v>42422</v>
      </c>
      <c r="D22" s="399">
        <v>1955</v>
      </c>
      <c r="E22" s="400">
        <v>42408</v>
      </c>
      <c r="F22" s="522" t="s">
        <v>1111</v>
      </c>
      <c r="G22" s="518" t="s">
        <v>1320</v>
      </c>
      <c r="H22" s="518" t="s">
        <v>1324</v>
      </c>
      <c r="I22" s="399" t="s">
        <v>958</v>
      </c>
      <c r="J22" s="399">
        <v>20</v>
      </c>
      <c r="K22" s="520">
        <v>71.120688999999999</v>
      </c>
      <c r="L22" s="520">
        <f t="shared" si="0"/>
        <v>1422.4137799999999</v>
      </c>
      <c r="M22" s="520">
        <f t="shared" si="1"/>
        <v>227.58620479999999</v>
      </c>
      <c r="N22" s="520">
        <f t="shared" si="2"/>
        <v>1649.9999847999998</v>
      </c>
    </row>
    <row r="23" spans="1:14" s="66" customFormat="1" ht="12" x14ac:dyDescent="0.25">
      <c r="A23" s="577" t="s">
        <v>1326</v>
      </c>
      <c r="B23" s="415" t="s">
        <v>1325</v>
      </c>
      <c r="C23" s="578">
        <v>42443</v>
      </c>
      <c r="D23" s="399">
        <v>112</v>
      </c>
      <c r="E23" s="400">
        <v>42431</v>
      </c>
      <c r="F23" s="522" t="s">
        <v>1145</v>
      </c>
      <c r="G23" s="518" t="s">
        <v>1327</v>
      </c>
      <c r="H23" s="518" t="s">
        <v>236</v>
      </c>
      <c r="I23" s="399" t="s">
        <v>205</v>
      </c>
      <c r="J23" s="399">
        <v>16</v>
      </c>
      <c r="K23" s="520">
        <v>20.83</v>
      </c>
      <c r="L23" s="520">
        <f t="shared" si="0"/>
        <v>333.28</v>
      </c>
      <c r="M23" s="520">
        <f t="shared" si="1"/>
        <v>53.324799999999996</v>
      </c>
      <c r="N23" s="520">
        <f t="shared" si="2"/>
        <v>386.60479999999995</v>
      </c>
    </row>
    <row r="24" spans="1:14" s="66" customFormat="1" ht="20.399999999999999" x14ac:dyDescent="0.25">
      <c r="A24" s="577" t="s">
        <v>1329</v>
      </c>
      <c r="B24" s="415" t="s">
        <v>1328</v>
      </c>
      <c r="C24" s="578">
        <v>42443</v>
      </c>
      <c r="D24" s="399">
        <v>107</v>
      </c>
      <c r="E24" s="400">
        <v>42431</v>
      </c>
      <c r="F24" s="522" t="s">
        <v>1145</v>
      </c>
      <c r="G24" s="518" t="s">
        <v>1327</v>
      </c>
      <c r="H24" s="518" t="s">
        <v>209</v>
      </c>
      <c r="I24" s="399" t="s">
        <v>205</v>
      </c>
      <c r="J24" s="399">
        <v>64</v>
      </c>
      <c r="K24" s="520">
        <v>312.5</v>
      </c>
      <c r="L24" s="520">
        <f t="shared" si="0"/>
        <v>20000</v>
      </c>
      <c r="M24" s="520">
        <f t="shared" si="1"/>
        <v>3200</v>
      </c>
      <c r="N24" s="520">
        <f t="shared" si="2"/>
        <v>23200</v>
      </c>
    </row>
    <row r="25" spans="1:14" s="66" customFormat="1" ht="41.4" x14ac:dyDescent="0.25">
      <c r="A25" s="577" t="s">
        <v>1331</v>
      </c>
      <c r="B25" s="415" t="s">
        <v>1330</v>
      </c>
      <c r="C25" s="578">
        <v>42383</v>
      </c>
      <c r="D25" s="399"/>
      <c r="E25" s="400"/>
      <c r="F25" s="522" t="s">
        <v>1122</v>
      </c>
      <c r="G25" s="343" t="s">
        <v>1018</v>
      </c>
      <c r="H25" s="579" t="s">
        <v>1332</v>
      </c>
      <c r="I25" s="399"/>
      <c r="J25" s="399"/>
      <c r="K25" s="520"/>
      <c r="L25" s="520">
        <f t="shared" si="0"/>
        <v>0</v>
      </c>
      <c r="M25" s="520">
        <f t="shared" si="1"/>
        <v>0</v>
      </c>
      <c r="N25" s="520">
        <v>4800</v>
      </c>
    </row>
    <row r="26" spans="1:14" s="66" customFormat="1" ht="12" x14ac:dyDescent="0.25">
      <c r="A26" s="399"/>
      <c r="B26" s="399"/>
      <c r="C26" s="400"/>
      <c r="D26" s="416"/>
      <c r="E26" s="416"/>
      <c r="F26" s="519"/>
      <c r="G26" s="518"/>
      <c r="H26" s="537"/>
      <c r="I26" s="399"/>
      <c r="J26" s="399"/>
      <c r="K26" s="520"/>
      <c r="L26" s="520">
        <f t="shared" si="0"/>
        <v>0</v>
      </c>
      <c r="M26" s="520">
        <f t="shared" si="1"/>
        <v>0</v>
      </c>
      <c r="N26" s="520">
        <f t="shared" si="2"/>
        <v>0</v>
      </c>
    </row>
    <row r="27" spans="1:14" s="66" customFormat="1" ht="12" x14ac:dyDescent="0.25">
      <c r="A27" s="399"/>
      <c r="B27" s="399"/>
      <c r="C27" s="400"/>
      <c r="D27" s="415"/>
      <c r="E27" s="539"/>
      <c r="F27" s="519"/>
      <c r="G27" s="518"/>
      <c r="H27" s="518"/>
      <c r="I27" s="519"/>
      <c r="J27" s="519"/>
      <c r="K27" s="520"/>
      <c r="L27" s="520">
        <f t="shared" si="0"/>
        <v>0</v>
      </c>
      <c r="M27" s="520">
        <f t="shared" si="1"/>
        <v>0</v>
      </c>
      <c r="N27" s="520">
        <f t="shared" si="2"/>
        <v>0</v>
      </c>
    </row>
    <row r="28" spans="1:14" s="66" customFormat="1" ht="12" x14ac:dyDescent="0.25">
      <c r="A28" s="580"/>
      <c r="B28" s="580"/>
      <c r="C28" s="580"/>
      <c r="D28" s="580"/>
      <c r="E28" s="580"/>
      <c r="F28" s="581"/>
      <c r="G28" s="580"/>
      <c r="H28" s="580"/>
      <c r="I28" s="582"/>
      <c r="J28" s="582"/>
      <c r="K28" s="583"/>
      <c r="L28" s="583"/>
      <c r="M28" s="583"/>
      <c r="N28" s="583">
        <f>SUM(N17:N27)</f>
        <v>41180.611963199997</v>
      </c>
    </row>
    <row r="30" spans="1:14" x14ac:dyDescent="0.3">
      <c r="A30" t="s">
        <v>137</v>
      </c>
      <c r="B30">
        <v>1201</v>
      </c>
    </row>
    <row r="34" spans="1:15" x14ac:dyDescent="0.3">
      <c r="G34" s="74"/>
    </row>
    <row r="35" spans="1:15" s="81" customFormat="1" ht="10.199999999999999" x14ac:dyDescent="0.2">
      <c r="A35" s="75" t="s">
        <v>28</v>
      </c>
      <c r="B35" s="75"/>
      <c r="C35" s="76"/>
      <c r="D35" s="75"/>
      <c r="E35" s="77" t="s">
        <v>29</v>
      </c>
      <c r="F35" s="78"/>
      <c r="G35" s="79"/>
      <c r="H35" s="594" t="s">
        <v>63</v>
      </c>
      <c r="I35" s="594"/>
      <c r="J35" s="77"/>
      <c r="K35" s="77" t="s">
        <v>64</v>
      </c>
      <c r="L35" s="77"/>
      <c r="M35" s="77"/>
      <c r="N35" s="80"/>
    </row>
    <row r="36" spans="1:15" s="81" customFormat="1" ht="10.199999999999999" x14ac:dyDescent="0.2">
      <c r="A36" s="595" t="s">
        <v>24</v>
      </c>
      <c r="B36" s="595"/>
      <c r="C36" s="82"/>
      <c r="D36" s="77"/>
      <c r="E36" s="595" t="s">
        <v>25</v>
      </c>
      <c r="F36" s="595"/>
      <c r="G36" s="79"/>
      <c r="H36" s="596" t="s">
        <v>32</v>
      </c>
      <c r="I36" s="596"/>
      <c r="J36" s="77"/>
      <c r="K36" s="77" t="s">
        <v>26</v>
      </c>
      <c r="L36" s="77"/>
      <c r="M36" s="77"/>
      <c r="N36" s="80"/>
    </row>
    <row r="37" spans="1:15" s="84" customFormat="1" x14ac:dyDescent="0.3">
      <c r="A37" s="77"/>
      <c r="B37" s="77"/>
      <c r="C37" s="82"/>
      <c r="D37" s="77"/>
      <c r="E37" s="77"/>
      <c r="F37" s="83"/>
      <c r="G37" s="79"/>
      <c r="H37" s="79"/>
      <c r="I37" s="77"/>
      <c r="J37" s="77"/>
      <c r="K37" s="77"/>
      <c r="L37" s="77"/>
      <c r="M37" s="77"/>
      <c r="N37" s="80"/>
      <c r="O37"/>
    </row>
    <row r="38" spans="1:15" s="84" customFormat="1" x14ac:dyDescent="0.3">
      <c r="A38" s="85"/>
      <c r="B38" s="86"/>
      <c r="C38" s="87"/>
      <c r="D38" s="88" t="s">
        <v>27</v>
      </c>
      <c r="E38" s="88"/>
      <c r="F38" s="89"/>
      <c r="G38" s="88"/>
      <c r="H38" s="88"/>
      <c r="I38" s="88"/>
      <c r="J38" s="88"/>
      <c r="K38" s="88"/>
      <c r="L38" s="88"/>
      <c r="M38" s="88"/>
      <c r="N38" s="90"/>
      <c r="O38"/>
    </row>
    <row r="39" spans="1:15" x14ac:dyDescent="0.3">
      <c r="E39" s="74"/>
      <c r="G39" s="74"/>
    </row>
    <row r="40" spans="1:15" x14ac:dyDescent="0.3">
      <c r="G40" s="91"/>
    </row>
    <row r="41" spans="1:15" x14ac:dyDescent="0.3">
      <c r="G41" s="91"/>
    </row>
  </sheetData>
  <mergeCells count="6">
    <mergeCell ref="A10:C10"/>
    <mergeCell ref="H35:I35"/>
    <mergeCell ref="A36:B36"/>
    <mergeCell ref="E36:F36"/>
    <mergeCell ref="H36:I36"/>
    <mergeCell ref="A13:B13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03"/>
  <sheetViews>
    <sheetView topLeftCell="A19" workbookViewId="0">
      <selection activeCell="E24" sqref="E24"/>
    </sheetView>
  </sheetViews>
  <sheetFormatPr baseColWidth="10" defaultRowHeight="14.4" x14ac:dyDescent="0.3"/>
  <cols>
    <col min="2" max="2" width="14.5546875" customWidth="1"/>
    <col min="5" max="5" width="15" customWidth="1"/>
    <col min="6" max="6" width="15.109375" style="72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" style="74" bestFit="1" customWidth="1"/>
  </cols>
  <sheetData>
    <row r="1" spans="1:16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6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6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6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6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6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6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6" s="6" customFormat="1" ht="12" x14ac:dyDescent="0.25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6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6" ht="22.5" customHeight="1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6" ht="21" customHeight="1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6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6" x14ac:dyDescent="0.3">
      <c r="A13" s="593" t="s">
        <v>135</v>
      </c>
      <c r="B13" s="593"/>
      <c r="C13" s="300" t="s">
        <v>1333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6" x14ac:dyDescent="0.3">
      <c r="A14" s="52" t="s">
        <v>136</v>
      </c>
      <c r="B14" s="52" t="s">
        <v>34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6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6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31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135"/>
      <c r="P16" s="139"/>
    </row>
    <row r="17" spans="1:14" s="66" customFormat="1" ht="31.2" x14ac:dyDescent="0.25">
      <c r="A17" s="577" t="s">
        <v>1360</v>
      </c>
      <c r="B17" s="415" t="s">
        <v>1347</v>
      </c>
      <c r="C17" s="578">
        <v>42376</v>
      </c>
      <c r="D17" s="399"/>
      <c r="E17" s="400"/>
      <c r="F17" s="522" t="s">
        <v>1122</v>
      </c>
      <c r="G17" s="343" t="s">
        <v>1018</v>
      </c>
      <c r="H17" s="579" t="s">
        <v>1334</v>
      </c>
      <c r="I17" s="399"/>
      <c r="J17" s="399"/>
      <c r="K17" s="520"/>
      <c r="L17" s="520">
        <f>+J17*K17</f>
        <v>0</v>
      </c>
      <c r="M17" s="520">
        <f>+L17*0.16</f>
        <v>0</v>
      </c>
      <c r="N17" s="584">
        <v>5340</v>
      </c>
    </row>
    <row r="18" spans="1:14" s="66" customFormat="1" ht="41.4" x14ac:dyDescent="0.25">
      <c r="A18" s="577" t="s">
        <v>1361</v>
      </c>
      <c r="B18" s="415" t="s">
        <v>1348</v>
      </c>
      <c r="C18" s="578">
        <v>42383</v>
      </c>
      <c r="D18" s="399"/>
      <c r="E18" s="400"/>
      <c r="F18" s="522" t="s">
        <v>1122</v>
      </c>
      <c r="G18" s="343" t="s">
        <v>1018</v>
      </c>
      <c r="H18" s="579" t="s">
        <v>1335</v>
      </c>
      <c r="I18" s="399"/>
      <c r="J18" s="399"/>
      <c r="K18" s="520"/>
      <c r="L18" s="520">
        <f t="shared" ref="L18:L85" si="0">+J18*K18</f>
        <v>0</v>
      </c>
      <c r="M18" s="520">
        <f t="shared" ref="M18:M85" si="1">+L18*0.16</f>
        <v>0</v>
      </c>
      <c r="N18" s="584">
        <v>8460</v>
      </c>
    </row>
    <row r="19" spans="1:14" s="66" customFormat="1" ht="31.2" x14ac:dyDescent="0.25">
      <c r="A19" s="577" t="s">
        <v>1362</v>
      </c>
      <c r="B19" s="415" t="s">
        <v>1349</v>
      </c>
      <c r="C19" s="578">
        <v>42390</v>
      </c>
      <c r="D19" s="399"/>
      <c r="E19" s="400"/>
      <c r="F19" s="522" t="s">
        <v>1122</v>
      </c>
      <c r="G19" s="343" t="s">
        <v>1018</v>
      </c>
      <c r="H19" s="579" t="s">
        <v>1336</v>
      </c>
      <c r="I19" s="399"/>
      <c r="J19" s="399"/>
      <c r="K19" s="520"/>
      <c r="L19" s="520">
        <f t="shared" si="0"/>
        <v>0</v>
      </c>
      <c r="M19" s="520">
        <f t="shared" si="1"/>
        <v>0</v>
      </c>
      <c r="N19" s="584">
        <v>7800</v>
      </c>
    </row>
    <row r="20" spans="1:14" s="66" customFormat="1" ht="31.2" x14ac:dyDescent="0.25">
      <c r="A20" s="577" t="s">
        <v>1363</v>
      </c>
      <c r="B20" s="415" t="s">
        <v>1350</v>
      </c>
      <c r="C20" s="578">
        <v>42396</v>
      </c>
      <c r="D20" s="399"/>
      <c r="E20" s="400"/>
      <c r="F20" s="522" t="s">
        <v>1122</v>
      </c>
      <c r="G20" s="343" t="s">
        <v>1018</v>
      </c>
      <c r="H20" s="579" t="s">
        <v>1337</v>
      </c>
      <c r="I20" s="399"/>
      <c r="J20" s="399"/>
      <c r="K20" s="520"/>
      <c r="L20" s="520">
        <f t="shared" si="0"/>
        <v>0</v>
      </c>
      <c r="M20" s="520">
        <f t="shared" si="1"/>
        <v>0</v>
      </c>
      <c r="N20" s="584">
        <v>9600</v>
      </c>
    </row>
    <row r="21" spans="1:14" s="66" customFormat="1" ht="41.4" x14ac:dyDescent="0.25">
      <c r="A21" s="577" t="s">
        <v>1364</v>
      </c>
      <c r="B21" s="415" t="s">
        <v>1351</v>
      </c>
      <c r="C21" s="578">
        <v>42403</v>
      </c>
      <c r="D21" s="399"/>
      <c r="E21" s="400"/>
      <c r="F21" s="522" t="s">
        <v>1122</v>
      </c>
      <c r="G21" s="343" t="s">
        <v>1018</v>
      </c>
      <c r="H21" s="579" t="s">
        <v>1338</v>
      </c>
      <c r="I21" s="399"/>
      <c r="J21" s="399"/>
      <c r="K21" s="520"/>
      <c r="L21" s="520">
        <f t="shared" si="0"/>
        <v>0</v>
      </c>
      <c r="M21" s="520">
        <f t="shared" si="1"/>
        <v>0</v>
      </c>
      <c r="N21" s="584">
        <v>10800</v>
      </c>
    </row>
    <row r="22" spans="1:14" s="66" customFormat="1" ht="31.2" x14ac:dyDescent="0.25">
      <c r="A22" s="577" t="s">
        <v>1365</v>
      </c>
      <c r="B22" s="415" t="s">
        <v>1352</v>
      </c>
      <c r="C22" s="578">
        <v>42410</v>
      </c>
      <c r="D22" s="399"/>
      <c r="E22" s="400"/>
      <c r="F22" s="522" t="s">
        <v>1122</v>
      </c>
      <c r="G22" s="343" t="s">
        <v>1018</v>
      </c>
      <c r="H22" s="579" t="s">
        <v>1339</v>
      </c>
      <c r="I22" s="399"/>
      <c r="J22" s="399"/>
      <c r="K22" s="520"/>
      <c r="L22" s="520"/>
      <c r="M22" s="520">
        <f t="shared" si="1"/>
        <v>0</v>
      </c>
      <c r="N22" s="584">
        <v>12000</v>
      </c>
    </row>
    <row r="23" spans="1:14" s="66" customFormat="1" ht="31.2" x14ac:dyDescent="0.25">
      <c r="A23" s="577" t="s">
        <v>1366</v>
      </c>
      <c r="B23" s="415" t="s">
        <v>1353</v>
      </c>
      <c r="C23" s="578">
        <v>42412</v>
      </c>
      <c r="D23" s="399"/>
      <c r="E23" s="400"/>
      <c r="F23" s="522" t="s">
        <v>1122</v>
      </c>
      <c r="G23" s="343" t="s">
        <v>1018</v>
      </c>
      <c r="H23" s="579" t="s">
        <v>1340</v>
      </c>
      <c r="I23" s="399"/>
      <c r="J23" s="399"/>
      <c r="K23" s="520"/>
      <c r="L23" s="520"/>
      <c r="M23" s="520"/>
      <c r="N23" s="584">
        <v>17700</v>
      </c>
    </row>
    <row r="24" spans="1:14" s="66" customFormat="1" ht="31.2" x14ac:dyDescent="0.25">
      <c r="A24" s="577" t="s">
        <v>1367</v>
      </c>
      <c r="B24" s="415" t="s">
        <v>1354</v>
      </c>
      <c r="C24" s="578">
        <v>42423</v>
      </c>
      <c r="D24" s="399"/>
      <c r="E24" s="400"/>
      <c r="F24" s="522" t="s">
        <v>1122</v>
      </c>
      <c r="G24" s="343" t="s">
        <v>1018</v>
      </c>
      <c r="H24" s="579" t="s">
        <v>1341</v>
      </c>
      <c r="I24" s="399"/>
      <c r="J24" s="399"/>
      <c r="K24" s="520"/>
      <c r="L24" s="520"/>
      <c r="M24" s="520"/>
      <c r="N24" s="584">
        <v>10500</v>
      </c>
    </row>
    <row r="25" spans="1:14" s="66" customFormat="1" ht="31.2" x14ac:dyDescent="0.25">
      <c r="A25" s="577" t="s">
        <v>1368</v>
      </c>
      <c r="B25" s="415" t="s">
        <v>1355</v>
      </c>
      <c r="C25" s="578">
        <v>42430</v>
      </c>
      <c r="D25" s="399"/>
      <c r="E25" s="400"/>
      <c r="F25" s="522" t="s">
        <v>1122</v>
      </c>
      <c r="G25" s="343" t="s">
        <v>1018</v>
      </c>
      <c r="H25" s="579" t="s">
        <v>1342</v>
      </c>
      <c r="I25" s="399"/>
      <c r="J25" s="399"/>
      <c r="K25" s="520"/>
      <c r="L25" s="520">
        <f t="shared" si="0"/>
        <v>0</v>
      </c>
      <c r="M25" s="520">
        <f t="shared" si="1"/>
        <v>0</v>
      </c>
      <c r="N25" s="584">
        <v>4800</v>
      </c>
    </row>
    <row r="26" spans="1:14" s="66" customFormat="1" ht="41.4" x14ac:dyDescent="0.25">
      <c r="A26" s="577" t="s">
        <v>1369</v>
      </c>
      <c r="B26" s="415" t="s">
        <v>1356</v>
      </c>
      <c r="C26" s="578">
        <v>42437</v>
      </c>
      <c r="D26" s="399"/>
      <c r="E26" s="400"/>
      <c r="F26" s="522" t="s">
        <v>1122</v>
      </c>
      <c r="G26" s="343" t="s">
        <v>1018</v>
      </c>
      <c r="H26" s="579" t="s">
        <v>1343</v>
      </c>
      <c r="I26" s="399"/>
      <c r="J26" s="399"/>
      <c r="K26" s="520"/>
      <c r="L26" s="520">
        <f t="shared" si="0"/>
        <v>0</v>
      </c>
      <c r="M26" s="520">
        <f t="shared" si="1"/>
        <v>0</v>
      </c>
      <c r="N26" s="584">
        <v>11700</v>
      </c>
    </row>
    <row r="27" spans="1:14" s="66" customFormat="1" ht="31.2" x14ac:dyDescent="0.25">
      <c r="A27" s="577" t="s">
        <v>1370</v>
      </c>
      <c r="B27" s="415" t="s">
        <v>1357</v>
      </c>
      <c r="C27" s="578">
        <v>42443</v>
      </c>
      <c r="D27" s="399"/>
      <c r="E27" s="400"/>
      <c r="F27" s="522" t="s">
        <v>1122</v>
      </c>
      <c r="G27" s="343" t="s">
        <v>1018</v>
      </c>
      <c r="H27" s="579" t="s">
        <v>1344</v>
      </c>
      <c r="I27" s="399"/>
      <c r="J27" s="399"/>
      <c r="K27" s="520"/>
      <c r="L27" s="520">
        <f t="shared" si="0"/>
        <v>0</v>
      </c>
      <c r="M27" s="520">
        <f t="shared" si="1"/>
        <v>0</v>
      </c>
      <c r="N27" s="584">
        <v>12300</v>
      </c>
    </row>
    <row r="28" spans="1:14" s="66" customFormat="1" ht="31.2" x14ac:dyDescent="0.25">
      <c r="A28" s="577" t="s">
        <v>1371</v>
      </c>
      <c r="B28" s="415" t="s">
        <v>1358</v>
      </c>
      <c r="C28" s="578">
        <v>42443</v>
      </c>
      <c r="D28" s="399"/>
      <c r="E28" s="400"/>
      <c r="F28" s="522" t="s">
        <v>1122</v>
      </c>
      <c r="G28" s="343" t="s">
        <v>1018</v>
      </c>
      <c r="H28" s="579" t="s">
        <v>1345</v>
      </c>
      <c r="I28" s="399"/>
      <c r="J28" s="399"/>
      <c r="K28" s="520"/>
      <c r="L28" s="520">
        <f t="shared" si="0"/>
        <v>0</v>
      </c>
      <c r="M28" s="520">
        <f t="shared" si="1"/>
        <v>0</v>
      </c>
      <c r="N28" s="584">
        <v>12300</v>
      </c>
    </row>
    <row r="29" spans="1:14" s="66" customFormat="1" ht="31.2" x14ac:dyDescent="0.25">
      <c r="A29" s="577" t="s">
        <v>1372</v>
      </c>
      <c r="B29" s="415" t="s">
        <v>1359</v>
      </c>
      <c r="C29" s="578">
        <v>42459</v>
      </c>
      <c r="D29" s="399"/>
      <c r="E29" s="400"/>
      <c r="F29" s="522" t="s">
        <v>1122</v>
      </c>
      <c r="G29" s="343" t="s">
        <v>1018</v>
      </c>
      <c r="H29" s="579" t="s">
        <v>1346</v>
      </c>
      <c r="I29" s="399"/>
      <c r="J29" s="399"/>
      <c r="K29" s="520"/>
      <c r="L29" s="520">
        <f t="shared" si="0"/>
        <v>0</v>
      </c>
      <c r="M29" s="520">
        <f t="shared" si="1"/>
        <v>0</v>
      </c>
      <c r="N29" s="584">
        <v>6600</v>
      </c>
    </row>
    <row r="30" spans="1:14" s="66" customFormat="1" ht="12" x14ac:dyDescent="0.25">
      <c r="A30" s="577" t="s">
        <v>1374</v>
      </c>
      <c r="B30" s="415" t="s">
        <v>1373</v>
      </c>
      <c r="C30" s="578">
        <v>42410</v>
      </c>
      <c r="D30" s="399">
        <v>560</v>
      </c>
      <c r="E30" s="400">
        <v>42404</v>
      </c>
      <c r="F30" s="522" t="s">
        <v>1140</v>
      </c>
      <c r="G30" s="349" t="s">
        <v>308</v>
      </c>
      <c r="H30" s="518" t="s">
        <v>1314</v>
      </c>
      <c r="I30" s="399" t="s">
        <v>232</v>
      </c>
      <c r="J30" s="399">
        <v>2</v>
      </c>
      <c r="K30" s="520">
        <v>1400</v>
      </c>
      <c r="L30" s="520">
        <f t="shared" si="0"/>
        <v>2800</v>
      </c>
      <c r="M30" s="520">
        <f t="shared" si="1"/>
        <v>448</v>
      </c>
      <c r="N30" s="520">
        <f t="shared" ref="N30:N85" si="2">+L30+M30</f>
        <v>3248</v>
      </c>
    </row>
    <row r="31" spans="1:14" s="66" customFormat="1" ht="12" x14ac:dyDescent="0.25">
      <c r="A31" s="577" t="s">
        <v>1374</v>
      </c>
      <c r="B31" s="415" t="s">
        <v>1373</v>
      </c>
      <c r="C31" s="578">
        <v>42410</v>
      </c>
      <c r="D31" s="399">
        <v>560</v>
      </c>
      <c r="E31" s="400">
        <v>42404</v>
      </c>
      <c r="F31" s="522" t="s">
        <v>1140</v>
      </c>
      <c r="G31" s="349" t="s">
        <v>308</v>
      </c>
      <c r="H31" s="518" t="s">
        <v>1239</v>
      </c>
      <c r="I31" s="399" t="s">
        <v>232</v>
      </c>
      <c r="J31" s="399">
        <v>2</v>
      </c>
      <c r="K31" s="520">
        <v>1350</v>
      </c>
      <c r="L31" s="520">
        <f t="shared" si="0"/>
        <v>2700</v>
      </c>
      <c r="M31" s="520">
        <f t="shared" si="1"/>
        <v>432</v>
      </c>
      <c r="N31" s="520">
        <f t="shared" si="2"/>
        <v>3132</v>
      </c>
    </row>
    <row r="32" spans="1:14" s="66" customFormat="1" ht="12" x14ac:dyDescent="0.25">
      <c r="A32" s="577" t="s">
        <v>1374</v>
      </c>
      <c r="B32" s="415" t="s">
        <v>1373</v>
      </c>
      <c r="C32" s="578">
        <v>42410</v>
      </c>
      <c r="D32" s="399">
        <v>560</v>
      </c>
      <c r="E32" s="400">
        <v>42404</v>
      </c>
      <c r="F32" s="522" t="s">
        <v>1140</v>
      </c>
      <c r="G32" s="349" t="s">
        <v>308</v>
      </c>
      <c r="H32" s="518" t="s">
        <v>1244</v>
      </c>
      <c r="I32" s="399" t="s">
        <v>232</v>
      </c>
      <c r="J32" s="399">
        <v>2</v>
      </c>
      <c r="K32" s="520">
        <v>1100</v>
      </c>
      <c r="L32" s="520">
        <f t="shared" si="0"/>
        <v>2200</v>
      </c>
      <c r="M32" s="520">
        <f t="shared" si="1"/>
        <v>352</v>
      </c>
      <c r="N32" s="520">
        <f t="shared" si="2"/>
        <v>2552</v>
      </c>
    </row>
    <row r="33" spans="1:14" s="66" customFormat="1" ht="12" x14ac:dyDescent="0.25">
      <c r="A33" s="577" t="s">
        <v>1376</v>
      </c>
      <c r="B33" s="415" t="s">
        <v>1375</v>
      </c>
      <c r="C33" s="578">
        <v>42437</v>
      </c>
      <c r="D33" s="399">
        <v>288</v>
      </c>
      <c r="E33" s="400">
        <v>42426</v>
      </c>
      <c r="F33" s="522" t="s">
        <v>1140</v>
      </c>
      <c r="G33" s="518" t="s">
        <v>65</v>
      </c>
      <c r="H33" s="518" t="s">
        <v>1242</v>
      </c>
      <c r="I33" s="399" t="s">
        <v>1235</v>
      </c>
      <c r="J33" s="399">
        <v>4</v>
      </c>
      <c r="K33" s="520">
        <v>1500</v>
      </c>
      <c r="L33" s="520">
        <f t="shared" si="0"/>
        <v>6000</v>
      </c>
      <c r="M33" s="520">
        <f t="shared" si="1"/>
        <v>960</v>
      </c>
      <c r="N33" s="520">
        <f t="shared" si="2"/>
        <v>6960</v>
      </c>
    </row>
    <row r="34" spans="1:14" s="66" customFormat="1" ht="12" x14ac:dyDescent="0.25">
      <c r="A34" s="577" t="s">
        <v>1376</v>
      </c>
      <c r="B34" s="415" t="s">
        <v>1375</v>
      </c>
      <c r="C34" s="578">
        <v>42437</v>
      </c>
      <c r="D34" s="399">
        <v>288</v>
      </c>
      <c r="E34" s="400">
        <v>42426</v>
      </c>
      <c r="F34" s="522" t="s">
        <v>1140</v>
      </c>
      <c r="G34" s="518" t="s">
        <v>65</v>
      </c>
      <c r="H34" s="518" t="s">
        <v>1314</v>
      </c>
      <c r="I34" s="399" t="s">
        <v>1235</v>
      </c>
      <c r="J34" s="399">
        <v>3</v>
      </c>
      <c r="K34" s="520">
        <v>1400</v>
      </c>
      <c r="L34" s="520">
        <f t="shared" si="0"/>
        <v>4200</v>
      </c>
      <c r="M34" s="520">
        <f t="shared" si="1"/>
        <v>672</v>
      </c>
      <c r="N34" s="520">
        <f t="shared" si="2"/>
        <v>4872</v>
      </c>
    </row>
    <row r="35" spans="1:14" s="66" customFormat="1" ht="12" x14ac:dyDescent="0.25">
      <c r="A35" s="577" t="s">
        <v>1376</v>
      </c>
      <c r="B35" s="415" t="s">
        <v>1375</v>
      </c>
      <c r="C35" s="578">
        <v>42437</v>
      </c>
      <c r="D35" s="399">
        <v>288</v>
      </c>
      <c r="E35" s="400">
        <v>42426</v>
      </c>
      <c r="F35" s="522" t="s">
        <v>1140</v>
      </c>
      <c r="G35" s="518" t="s">
        <v>65</v>
      </c>
      <c r="H35" s="518" t="s">
        <v>1239</v>
      </c>
      <c r="I35" s="399" t="s">
        <v>1235</v>
      </c>
      <c r="J35" s="399">
        <v>2</v>
      </c>
      <c r="K35" s="520">
        <v>1350</v>
      </c>
      <c r="L35" s="520">
        <f t="shared" si="0"/>
        <v>2700</v>
      </c>
      <c r="M35" s="520">
        <f t="shared" si="1"/>
        <v>432</v>
      </c>
      <c r="N35" s="520">
        <f t="shared" si="2"/>
        <v>3132</v>
      </c>
    </row>
    <row r="36" spans="1:14" s="66" customFormat="1" ht="12" x14ac:dyDescent="0.25">
      <c r="A36" s="577" t="s">
        <v>1378</v>
      </c>
      <c r="B36" s="415" t="s">
        <v>1377</v>
      </c>
      <c r="C36" s="578">
        <v>42443</v>
      </c>
      <c r="D36" s="399">
        <v>515</v>
      </c>
      <c r="E36" s="400">
        <v>42436</v>
      </c>
      <c r="F36" s="522" t="s">
        <v>1140</v>
      </c>
      <c r="G36" s="518" t="s">
        <v>108</v>
      </c>
      <c r="H36" s="518" t="s">
        <v>1244</v>
      </c>
      <c r="I36" s="399" t="s">
        <v>1235</v>
      </c>
      <c r="J36" s="399">
        <v>20</v>
      </c>
      <c r="K36" s="520">
        <v>1100</v>
      </c>
      <c r="L36" s="520">
        <f t="shared" si="0"/>
        <v>22000</v>
      </c>
      <c r="M36" s="520">
        <f t="shared" si="1"/>
        <v>3520</v>
      </c>
      <c r="N36" s="520">
        <f t="shared" si="2"/>
        <v>25520</v>
      </c>
    </row>
    <row r="37" spans="1:14" s="66" customFormat="1" ht="12" x14ac:dyDescent="0.25">
      <c r="A37" s="577" t="s">
        <v>1380</v>
      </c>
      <c r="B37" s="415" t="s">
        <v>1379</v>
      </c>
      <c r="C37" s="578">
        <v>42460</v>
      </c>
      <c r="D37" s="399">
        <v>296</v>
      </c>
      <c r="E37" s="400">
        <v>42459</v>
      </c>
      <c r="F37" s="522" t="s">
        <v>1140</v>
      </c>
      <c r="G37" s="518" t="s">
        <v>65</v>
      </c>
      <c r="H37" s="518" t="s">
        <v>1314</v>
      </c>
      <c r="I37" s="399" t="s">
        <v>1235</v>
      </c>
      <c r="J37" s="399">
        <v>1</v>
      </c>
      <c r="K37" s="520">
        <v>1400</v>
      </c>
      <c r="L37" s="520">
        <f t="shared" si="0"/>
        <v>1400</v>
      </c>
      <c r="M37" s="520">
        <f t="shared" si="1"/>
        <v>224</v>
      </c>
      <c r="N37" s="520">
        <f t="shared" si="2"/>
        <v>1624</v>
      </c>
    </row>
    <row r="38" spans="1:14" s="66" customFormat="1" ht="12" x14ac:dyDescent="0.25">
      <c r="A38" s="577" t="s">
        <v>1380</v>
      </c>
      <c r="B38" s="415" t="s">
        <v>1379</v>
      </c>
      <c r="C38" s="578">
        <v>42460</v>
      </c>
      <c r="D38" s="399">
        <v>296</v>
      </c>
      <c r="E38" s="400">
        <v>42459</v>
      </c>
      <c r="F38" s="522" t="s">
        <v>1140</v>
      </c>
      <c r="G38" s="518" t="s">
        <v>65</v>
      </c>
      <c r="H38" s="518" t="s">
        <v>1381</v>
      </c>
      <c r="I38" s="399" t="s">
        <v>1235</v>
      </c>
      <c r="J38" s="399">
        <v>1</v>
      </c>
      <c r="K38" s="520">
        <v>450</v>
      </c>
      <c r="L38" s="520">
        <f t="shared" si="0"/>
        <v>450</v>
      </c>
      <c r="M38" s="520">
        <f t="shared" si="1"/>
        <v>72</v>
      </c>
      <c r="N38" s="520">
        <f t="shared" si="2"/>
        <v>522</v>
      </c>
    </row>
    <row r="39" spans="1:14" s="66" customFormat="1" ht="12" x14ac:dyDescent="0.25">
      <c r="A39" s="577" t="s">
        <v>1383</v>
      </c>
      <c r="B39" s="415" t="s">
        <v>1382</v>
      </c>
      <c r="C39" s="578">
        <v>42437</v>
      </c>
      <c r="D39" s="399">
        <v>579</v>
      </c>
      <c r="E39" s="400">
        <v>42429</v>
      </c>
      <c r="F39" s="522" t="s">
        <v>1265</v>
      </c>
      <c r="G39" s="518" t="s">
        <v>308</v>
      </c>
      <c r="H39" s="518" t="s">
        <v>1314</v>
      </c>
      <c r="I39" s="399" t="s">
        <v>232</v>
      </c>
      <c r="J39" s="399">
        <v>1</v>
      </c>
      <c r="K39" s="520">
        <v>1400</v>
      </c>
      <c r="L39" s="520">
        <f t="shared" si="0"/>
        <v>1400</v>
      </c>
      <c r="M39" s="520">
        <f t="shared" si="1"/>
        <v>224</v>
      </c>
      <c r="N39" s="520">
        <f t="shared" si="2"/>
        <v>1624</v>
      </c>
    </row>
    <row r="40" spans="1:14" s="66" customFormat="1" ht="20.399999999999999" x14ac:dyDescent="0.25">
      <c r="A40" s="577" t="s">
        <v>1385</v>
      </c>
      <c r="B40" s="415" t="s">
        <v>1384</v>
      </c>
      <c r="C40" s="578">
        <v>42405</v>
      </c>
      <c r="D40" s="399">
        <v>412</v>
      </c>
      <c r="E40" s="400">
        <v>42397</v>
      </c>
      <c r="F40" s="522" t="s">
        <v>1104</v>
      </c>
      <c r="G40" s="518" t="s">
        <v>1386</v>
      </c>
      <c r="H40" s="518" t="s">
        <v>151</v>
      </c>
      <c r="I40" s="399" t="s">
        <v>62</v>
      </c>
      <c r="J40" s="399">
        <v>1</v>
      </c>
      <c r="K40" s="520">
        <v>3200</v>
      </c>
      <c r="L40" s="520">
        <f t="shared" si="0"/>
        <v>3200</v>
      </c>
      <c r="M40" s="520">
        <f t="shared" si="1"/>
        <v>512</v>
      </c>
      <c r="N40" s="520">
        <f t="shared" si="2"/>
        <v>3712</v>
      </c>
    </row>
    <row r="41" spans="1:14" s="66" customFormat="1" ht="20.399999999999999" x14ac:dyDescent="0.25">
      <c r="A41" s="577" t="s">
        <v>1388</v>
      </c>
      <c r="B41" s="415" t="s">
        <v>1387</v>
      </c>
      <c r="C41" s="578">
        <v>42408</v>
      </c>
      <c r="D41" s="399">
        <v>413</v>
      </c>
      <c r="E41" s="400">
        <v>42397</v>
      </c>
      <c r="F41" s="522" t="s">
        <v>1104</v>
      </c>
      <c r="G41" s="518" t="s">
        <v>1386</v>
      </c>
      <c r="H41" s="518" t="s">
        <v>1389</v>
      </c>
      <c r="I41" s="399" t="s">
        <v>1390</v>
      </c>
      <c r="J41" s="399">
        <v>6</v>
      </c>
      <c r="K41" s="520">
        <v>767.24</v>
      </c>
      <c r="L41" s="520">
        <f t="shared" si="0"/>
        <v>4603.4400000000005</v>
      </c>
      <c r="M41" s="520">
        <f t="shared" si="1"/>
        <v>736.55040000000008</v>
      </c>
      <c r="N41" s="520">
        <f t="shared" si="2"/>
        <v>5339.9904000000006</v>
      </c>
    </row>
    <row r="42" spans="1:14" s="66" customFormat="1" ht="20.399999999999999" x14ac:dyDescent="0.25">
      <c r="A42" s="577" t="s">
        <v>1388</v>
      </c>
      <c r="B42" s="415" t="s">
        <v>1387</v>
      </c>
      <c r="C42" s="578">
        <v>42408</v>
      </c>
      <c r="D42" s="399">
        <v>413</v>
      </c>
      <c r="E42" s="400">
        <v>42397</v>
      </c>
      <c r="F42" s="522" t="s">
        <v>1104</v>
      </c>
      <c r="G42" s="518" t="s">
        <v>1386</v>
      </c>
      <c r="H42" s="518" t="s">
        <v>140</v>
      </c>
      <c r="I42" s="399" t="s">
        <v>1390</v>
      </c>
      <c r="J42" s="399">
        <v>205</v>
      </c>
      <c r="K42" s="520">
        <v>81.900000000000006</v>
      </c>
      <c r="L42" s="520">
        <f t="shared" si="0"/>
        <v>16789.5</v>
      </c>
      <c r="M42" s="520">
        <f t="shared" si="1"/>
        <v>2686.32</v>
      </c>
      <c r="N42" s="520">
        <f t="shared" si="2"/>
        <v>19475.82</v>
      </c>
    </row>
    <row r="43" spans="1:14" s="66" customFormat="1" ht="20.399999999999999" x14ac:dyDescent="0.25">
      <c r="A43" s="577" t="s">
        <v>1392</v>
      </c>
      <c r="B43" s="415" t="s">
        <v>1391</v>
      </c>
      <c r="C43" s="578">
        <v>42418</v>
      </c>
      <c r="D43" s="399">
        <v>1961</v>
      </c>
      <c r="E43" s="400">
        <v>42408</v>
      </c>
      <c r="F43" s="522" t="s">
        <v>1104</v>
      </c>
      <c r="G43" s="518" t="s">
        <v>1320</v>
      </c>
      <c r="H43" s="518" t="s">
        <v>1096</v>
      </c>
      <c r="I43" s="399" t="s">
        <v>958</v>
      </c>
      <c r="J43" s="399">
        <v>80</v>
      </c>
      <c r="K43" s="520">
        <v>114.224137</v>
      </c>
      <c r="L43" s="520">
        <f t="shared" si="0"/>
        <v>9137.9309599999997</v>
      </c>
      <c r="M43" s="520">
        <f t="shared" si="1"/>
        <v>1462.0689536</v>
      </c>
      <c r="N43" s="520">
        <f t="shared" si="2"/>
        <v>10599.999913600001</v>
      </c>
    </row>
    <row r="44" spans="1:14" s="66" customFormat="1" ht="12" x14ac:dyDescent="0.25">
      <c r="A44" s="577" t="s">
        <v>1394</v>
      </c>
      <c r="B44" s="415" t="s">
        <v>1393</v>
      </c>
      <c r="C44" s="578">
        <v>42437</v>
      </c>
      <c r="D44" s="399">
        <v>317</v>
      </c>
      <c r="E44" s="400">
        <v>42425</v>
      </c>
      <c r="F44" s="522" t="s">
        <v>1104</v>
      </c>
      <c r="G44" s="518" t="s">
        <v>1277</v>
      </c>
      <c r="H44" s="518" t="s">
        <v>1096</v>
      </c>
      <c r="I44" s="399" t="s">
        <v>107</v>
      </c>
      <c r="J44" s="399">
        <v>3</v>
      </c>
      <c r="K44" s="520">
        <v>2500</v>
      </c>
      <c r="L44" s="520">
        <f t="shared" si="0"/>
        <v>7500</v>
      </c>
      <c r="M44" s="520">
        <f t="shared" si="1"/>
        <v>1200</v>
      </c>
      <c r="N44" s="520">
        <f t="shared" si="2"/>
        <v>8700</v>
      </c>
    </row>
    <row r="45" spans="1:14" s="66" customFormat="1" ht="12" x14ac:dyDescent="0.25">
      <c r="A45" s="577" t="s">
        <v>1396</v>
      </c>
      <c r="B45" s="415" t="s">
        <v>1395</v>
      </c>
      <c r="C45" s="578">
        <v>42443</v>
      </c>
      <c r="D45" s="399">
        <v>524</v>
      </c>
      <c r="E45" s="400">
        <v>42436</v>
      </c>
      <c r="F45" s="522" t="s">
        <v>1104</v>
      </c>
      <c r="G45" s="518" t="s">
        <v>108</v>
      </c>
      <c r="H45" s="518" t="s">
        <v>1096</v>
      </c>
      <c r="I45" s="399" t="s">
        <v>107</v>
      </c>
      <c r="J45" s="399">
        <v>1</v>
      </c>
      <c r="K45" s="520">
        <v>2500</v>
      </c>
      <c r="L45" s="520">
        <f t="shared" si="0"/>
        <v>2500</v>
      </c>
      <c r="M45" s="520">
        <f t="shared" si="1"/>
        <v>400</v>
      </c>
      <c r="N45" s="520">
        <f t="shared" si="2"/>
        <v>2900</v>
      </c>
    </row>
    <row r="46" spans="1:14" s="66" customFormat="1" ht="12" x14ac:dyDescent="0.25">
      <c r="A46" s="577" t="s">
        <v>1398</v>
      </c>
      <c r="B46" s="415" t="s">
        <v>1397</v>
      </c>
      <c r="C46" s="578">
        <v>42460</v>
      </c>
      <c r="D46" s="399">
        <v>424</v>
      </c>
      <c r="E46" s="400">
        <v>42459</v>
      </c>
      <c r="F46" s="522" t="s">
        <v>1104</v>
      </c>
      <c r="G46" s="518" t="s">
        <v>1277</v>
      </c>
      <c r="H46" s="518" t="s">
        <v>1278</v>
      </c>
      <c r="I46" s="399" t="s">
        <v>107</v>
      </c>
      <c r="J46" s="399">
        <v>1.5</v>
      </c>
      <c r="K46" s="520">
        <v>1982.76</v>
      </c>
      <c r="L46" s="520">
        <f t="shared" si="0"/>
        <v>2974.14</v>
      </c>
      <c r="M46" s="520">
        <f t="shared" si="1"/>
        <v>475.86239999999998</v>
      </c>
      <c r="N46" s="520">
        <f t="shared" si="2"/>
        <v>3450.0023999999999</v>
      </c>
    </row>
    <row r="47" spans="1:14" s="66" customFormat="1" ht="12" x14ac:dyDescent="0.25">
      <c r="A47" s="577" t="s">
        <v>1398</v>
      </c>
      <c r="B47" s="415" t="s">
        <v>1397</v>
      </c>
      <c r="C47" s="578">
        <v>42460</v>
      </c>
      <c r="D47" s="399">
        <v>423</v>
      </c>
      <c r="E47" s="400">
        <v>42459</v>
      </c>
      <c r="F47" s="522" t="s">
        <v>1104</v>
      </c>
      <c r="G47" s="518" t="s">
        <v>1277</v>
      </c>
      <c r="H47" s="518" t="s">
        <v>1096</v>
      </c>
      <c r="I47" s="399" t="s">
        <v>107</v>
      </c>
      <c r="J47" s="399">
        <v>1</v>
      </c>
      <c r="K47" s="520">
        <v>2672.42</v>
      </c>
      <c r="L47" s="520">
        <f t="shared" si="0"/>
        <v>2672.42</v>
      </c>
      <c r="M47" s="520">
        <f t="shared" si="1"/>
        <v>427.5872</v>
      </c>
      <c r="N47" s="520">
        <f t="shared" si="2"/>
        <v>3100.0072</v>
      </c>
    </row>
    <row r="48" spans="1:14" s="66" customFormat="1" ht="12" x14ac:dyDescent="0.25">
      <c r="A48" s="577" t="s">
        <v>1400</v>
      </c>
      <c r="B48" s="415" t="s">
        <v>1399</v>
      </c>
      <c r="C48" s="578">
        <v>42410</v>
      </c>
      <c r="D48" s="399">
        <v>1521</v>
      </c>
      <c r="E48" s="400">
        <v>42401</v>
      </c>
      <c r="F48" s="522" t="s">
        <v>1107</v>
      </c>
      <c r="G48" s="518" t="s">
        <v>1401</v>
      </c>
      <c r="H48" s="518" t="s">
        <v>1402</v>
      </c>
      <c r="I48" s="399" t="s">
        <v>121</v>
      </c>
      <c r="J48" s="399">
        <v>1</v>
      </c>
      <c r="K48" s="520">
        <v>1465.52</v>
      </c>
      <c r="L48" s="520">
        <f t="shared" si="0"/>
        <v>1465.52</v>
      </c>
      <c r="M48" s="520">
        <f t="shared" si="1"/>
        <v>234.48320000000001</v>
      </c>
      <c r="N48" s="520">
        <f t="shared" si="2"/>
        <v>1700.0032000000001</v>
      </c>
    </row>
    <row r="49" spans="1:14" s="66" customFormat="1" ht="12" x14ac:dyDescent="0.25">
      <c r="A49" s="577" t="s">
        <v>1400</v>
      </c>
      <c r="B49" s="415" t="s">
        <v>1399</v>
      </c>
      <c r="C49" s="578">
        <v>42410</v>
      </c>
      <c r="D49" s="399">
        <v>1521</v>
      </c>
      <c r="E49" s="400">
        <v>42401</v>
      </c>
      <c r="F49" s="522" t="s">
        <v>1107</v>
      </c>
      <c r="G49" s="518" t="s">
        <v>1401</v>
      </c>
      <c r="H49" s="518" t="s">
        <v>1403</v>
      </c>
      <c r="I49" s="399" t="s">
        <v>1390</v>
      </c>
      <c r="J49" s="399">
        <v>50</v>
      </c>
      <c r="K49" s="520">
        <v>5.17</v>
      </c>
      <c r="L49" s="520">
        <f t="shared" si="0"/>
        <v>258.5</v>
      </c>
      <c r="M49" s="520">
        <f t="shared" si="1"/>
        <v>41.36</v>
      </c>
      <c r="N49" s="520">
        <f t="shared" si="2"/>
        <v>299.86</v>
      </c>
    </row>
    <row r="50" spans="1:14" s="66" customFormat="1" ht="12" x14ac:dyDescent="0.25">
      <c r="A50" s="577" t="s">
        <v>1400</v>
      </c>
      <c r="B50" s="415" t="s">
        <v>1399</v>
      </c>
      <c r="C50" s="578">
        <v>42410</v>
      </c>
      <c r="D50" s="399">
        <v>1521</v>
      </c>
      <c r="E50" s="400">
        <v>42401</v>
      </c>
      <c r="F50" s="522" t="s">
        <v>1107</v>
      </c>
      <c r="G50" s="518" t="s">
        <v>1401</v>
      </c>
      <c r="H50" s="518" t="s">
        <v>1404</v>
      </c>
      <c r="I50" s="399" t="s">
        <v>1390</v>
      </c>
      <c r="J50" s="399">
        <v>50</v>
      </c>
      <c r="K50" s="520">
        <v>56.03</v>
      </c>
      <c r="L50" s="520">
        <f t="shared" si="0"/>
        <v>2801.5</v>
      </c>
      <c r="M50" s="520">
        <f t="shared" si="1"/>
        <v>448.24</v>
      </c>
      <c r="N50" s="520">
        <f t="shared" si="2"/>
        <v>3249.74</v>
      </c>
    </row>
    <row r="51" spans="1:14" s="66" customFormat="1" ht="12" x14ac:dyDescent="0.25">
      <c r="A51" s="577" t="s">
        <v>1400</v>
      </c>
      <c r="B51" s="415" t="s">
        <v>1399</v>
      </c>
      <c r="C51" s="578">
        <v>42410</v>
      </c>
      <c r="D51" s="399">
        <v>1521</v>
      </c>
      <c r="E51" s="400">
        <v>42401</v>
      </c>
      <c r="F51" s="522" t="s">
        <v>1107</v>
      </c>
      <c r="G51" s="518" t="s">
        <v>1401</v>
      </c>
      <c r="H51" s="518" t="s">
        <v>1405</v>
      </c>
      <c r="I51" s="399" t="s">
        <v>1390</v>
      </c>
      <c r="J51" s="399">
        <v>1</v>
      </c>
      <c r="K51" s="520">
        <v>73.27</v>
      </c>
      <c r="L51" s="520">
        <f t="shared" si="0"/>
        <v>73.27</v>
      </c>
      <c r="M51" s="520">
        <f t="shared" si="1"/>
        <v>11.7232</v>
      </c>
      <c r="N51" s="520">
        <f t="shared" si="2"/>
        <v>84.993200000000002</v>
      </c>
    </row>
    <row r="52" spans="1:14" s="66" customFormat="1" ht="12" x14ac:dyDescent="0.25">
      <c r="A52" s="577" t="s">
        <v>1400</v>
      </c>
      <c r="B52" s="415" t="s">
        <v>1399</v>
      </c>
      <c r="C52" s="578">
        <v>42410</v>
      </c>
      <c r="D52" s="399">
        <v>1521</v>
      </c>
      <c r="E52" s="400">
        <v>42401</v>
      </c>
      <c r="F52" s="522" t="s">
        <v>1107</v>
      </c>
      <c r="G52" s="518" t="s">
        <v>1401</v>
      </c>
      <c r="H52" s="518" t="s">
        <v>1406</v>
      </c>
      <c r="I52" s="399" t="s">
        <v>1390</v>
      </c>
      <c r="J52" s="399">
        <v>2</v>
      </c>
      <c r="K52" s="520">
        <v>4.3099999999999996</v>
      </c>
      <c r="L52" s="520">
        <f t="shared" si="0"/>
        <v>8.6199999999999992</v>
      </c>
      <c r="M52" s="520">
        <f t="shared" si="1"/>
        <v>1.3792</v>
      </c>
      <c r="N52" s="520">
        <f t="shared" si="2"/>
        <v>9.9991999999999983</v>
      </c>
    </row>
    <row r="53" spans="1:14" s="66" customFormat="1" ht="12" x14ac:dyDescent="0.25">
      <c r="A53" s="577" t="s">
        <v>1400</v>
      </c>
      <c r="B53" s="415" t="s">
        <v>1399</v>
      </c>
      <c r="C53" s="578">
        <v>42410</v>
      </c>
      <c r="D53" s="399">
        <v>1521</v>
      </c>
      <c r="E53" s="400">
        <v>42401</v>
      </c>
      <c r="F53" s="522" t="s">
        <v>1107</v>
      </c>
      <c r="G53" s="518" t="s">
        <v>1401</v>
      </c>
      <c r="H53" s="518" t="s">
        <v>1407</v>
      </c>
      <c r="I53" s="399" t="s">
        <v>1390</v>
      </c>
      <c r="J53" s="399">
        <v>1</v>
      </c>
      <c r="K53" s="520">
        <v>586.21</v>
      </c>
      <c r="L53" s="520">
        <f t="shared" si="0"/>
        <v>586.21</v>
      </c>
      <c r="M53" s="520">
        <f t="shared" si="1"/>
        <v>93.793600000000012</v>
      </c>
      <c r="N53" s="520">
        <f t="shared" si="2"/>
        <v>680.00360000000001</v>
      </c>
    </row>
    <row r="54" spans="1:14" s="66" customFormat="1" ht="12" x14ac:dyDescent="0.25">
      <c r="A54" s="577" t="s">
        <v>1400</v>
      </c>
      <c r="B54" s="415" t="s">
        <v>1399</v>
      </c>
      <c r="C54" s="578">
        <v>42410</v>
      </c>
      <c r="D54" s="399">
        <v>1521</v>
      </c>
      <c r="E54" s="400">
        <v>42401</v>
      </c>
      <c r="F54" s="522" t="s">
        <v>1107</v>
      </c>
      <c r="G54" s="518" t="s">
        <v>1401</v>
      </c>
      <c r="H54" s="518" t="s">
        <v>1408</v>
      </c>
      <c r="I54" s="399" t="s">
        <v>1390</v>
      </c>
      <c r="J54" s="399">
        <v>50</v>
      </c>
      <c r="K54" s="520">
        <v>13.79</v>
      </c>
      <c r="L54" s="520">
        <f t="shared" si="0"/>
        <v>689.5</v>
      </c>
      <c r="M54" s="520">
        <f t="shared" si="1"/>
        <v>110.32000000000001</v>
      </c>
      <c r="N54" s="520">
        <f t="shared" si="2"/>
        <v>799.82</v>
      </c>
    </row>
    <row r="55" spans="1:14" s="66" customFormat="1" ht="12" x14ac:dyDescent="0.25">
      <c r="A55" s="577" t="s">
        <v>1400</v>
      </c>
      <c r="B55" s="415" t="s">
        <v>1399</v>
      </c>
      <c r="C55" s="578">
        <v>42410</v>
      </c>
      <c r="D55" s="399">
        <v>1521</v>
      </c>
      <c r="E55" s="400">
        <v>42401</v>
      </c>
      <c r="F55" s="522" t="s">
        <v>1107</v>
      </c>
      <c r="G55" s="518" t="s">
        <v>1401</v>
      </c>
      <c r="H55" s="518" t="s">
        <v>1409</v>
      </c>
      <c r="I55" s="399" t="s">
        <v>1390</v>
      </c>
      <c r="J55" s="399">
        <v>50</v>
      </c>
      <c r="K55" s="520">
        <v>5.17</v>
      </c>
      <c r="L55" s="520">
        <f t="shared" si="0"/>
        <v>258.5</v>
      </c>
      <c r="M55" s="520">
        <f t="shared" si="1"/>
        <v>41.36</v>
      </c>
      <c r="N55" s="520">
        <f t="shared" si="2"/>
        <v>299.86</v>
      </c>
    </row>
    <row r="56" spans="1:14" s="66" customFormat="1" ht="12" x14ac:dyDescent="0.25">
      <c r="A56" s="577" t="s">
        <v>1400</v>
      </c>
      <c r="B56" s="415" t="s">
        <v>1399</v>
      </c>
      <c r="C56" s="578">
        <v>42410</v>
      </c>
      <c r="D56" s="399">
        <v>1521</v>
      </c>
      <c r="E56" s="400">
        <v>42401</v>
      </c>
      <c r="F56" s="522" t="s">
        <v>1107</v>
      </c>
      <c r="G56" s="518" t="s">
        <v>1401</v>
      </c>
      <c r="H56" s="518" t="s">
        <v>1410</v>
      </c>
      <c r="I56" s="399" t="s">
        <v>1390</v>
      </c>
      <c r="J56" s="399">
        <v>2</v>
      </c>
      <c r="K56" s="520">
        <v>51.72</v>
      </c>
      <c r="L56" s="520">
        <f t="shared" si="0"/>
        <v>103.44</v>
      </c>
      <c r="M56" s="520">
        <f t="shared" si="1"/>
        <v>16.5504</v>
      </c>
      <c r="N56" s="520">
        <f t="shared" si="2"/>
        <v>119.99039999999999</v>
      </c>
    </row>
    <row r="57" spans="1:14" s="66" customFormat="1" ht="12" x14ac:dyDescent="0.25">
      <c r="A57" s="577" t="s">
        <v>1412</v>
      </c>
      <c r="B57" s="415" t="s">
        <v>1411</v>
      </c>
      <c r="C57" s="578">
        <v>42437</v>
      </c>
      <c r="D57" s="416">
        <v>506</v>
      </c>
      <c r="E57" s="400">
        <v>42430</v>
      </c>
      <c r="F57" s="522" t="s">
        <v>1107</v>
      </c>
      <c r="G57" s="518" t="s">
        <v>108</v>
      </c>
      <c r="H57" s="537" t="s">
        <v>1413</v>
      </c>
      <c r="I57" s="399" t="s">
        <v>47</v>
      </c>
      <c r="J57" s="399">
        <v>25</v>
      </c>
      <c r="K57" s="520">
        <v>37.06</v>
      </c>
      <c r="L57" s="520">
        <f t="shared" si="0"/>
        <v>926.5</v>
      </c>
      <c r="M57" s="520">
        <f t="shared" si="1"/>
        <v>148.24</v>
      </c>
      <c r="N57" s="520">
        <f t="shared" si="2"/>
        <v>1074.74</v>
      </c>
    </row>
    <row r="58" spans="1:14" s="66" customFormat="1" ht="12" x14ac:dyDescent="0.25">
      <c r="A58" s="577" t="s">
        <v>1412</v>
      </c>
      <c r="B58" s="415" t="s">
        <v>1411</v>
      </c>
      <c r="C58" s="578">
        <v>42437</v>
      </c>
      <c r="D58" s="416">
        <v>506</v>
      </c>
      <c r="E58" s="400">
        <v>42430</v>
      </c>
      <c r="F58" s="522" t="s">
        <v>1107</v>
      </c>
      <c r="G58" s="518" t="s">
        <v>108</v>
      </c>
      <c r="H58" s="537" t="s">
        <v>1414</v>
      </c>
      <c r="I58" s="399" t="s">
        <v>1390</v>
      </c>
      <c r="J58" s="399">
        <v>4</v>
      </c>
      <c r="K58" s="520">
        <v>94.83</v>
      </c>
      <c r="L58" s="520">
        <f t="shared" si="0"/>
        <v>379.32</v>
      </c>
      <c r="M58" s="520">
        <f t="shared" si="1"/>
        <v>60.691200000000002</v>
      </c>
      <c r="N58" s="520">
        <f t="shared" si="2"/>
        <v>440.01119999999997</v>
      </c>
    </row>
    <row r="59" spans="1:14" s="66" customFormat="1" ht="12" x14ac:dyDescent="0.25">
      <c r="A59" s="577" t="s">
        <v>1416</v>
      </c>
      <c r="B59" s="415" t="s">
        <v>1415</v>
      </c>
      <c r="C59" s="578">
        <v>42437</v>
      </c>
      <c r="D59" s="416">
        <v>503</v>
      </c>
      <c r="E59" s="400">
        <v>42430</v>
      </c>
      <c r="F59" s="522" t="s">
        <v>1107</v>
      </c>
      <c r="G59" s="518" t="s">
        <v>108</v>
      </c>
      <c r="H59" s="537" t="s">
        <v>1417</v>
      </c>
      <c r="I59" s="399" t="s">
        <v>1390</v>
      </c>
      <c r="J59" s="399">
        <v>2</v>
      </c>
      <c r="K59" s="520">
        <v>1077.58</v>
      </c>
      <c r="L59" s="520">
        <f t="shared" si="0"/>
        <v>2155.16</v>
      </c>
      <c r="M59" s="520">
        <f t="shared" si="1"/>
        <v>344.82560000000001</v>
      </c>
      <c r="N59" s="520">
        <f t="shared" si="2"/>
        <v>2499.9856</v>
      </c>
    </row>
    <row r="60" spans="1:14" s="66" customFormat="1" ht="12" x14ac:dyDescent="0.25">
      <c r="A60" s="577" t="s">
        <v>1416</v>
      </c>
      <c r="B60" s="415" t="s">
        <v>1415</v>
      </c>
      <c r="C60" s="578">
        <v>42437</v>
      </c>
      <c r="D60" s="416">
        <v>503</v>
      </c>
      <c r="E60" s="400">
        <v>42430</v>
      </c>
      <c r="F60" s="522" t="s">
        <v>1107</v>
      </c>
      <c r="G60" s="518" t="s">
        <v>108</v>
      </c>
      <c r="H60" s="537" t="s">
        <v>1418</v>
      </c>
      <c r="I60" s="399" t="s">
        <v>1390</v>
      </c>
      <c r="J60" s="399">
        <v>10</v>
      </c>
      <c r="K60" s="520">
        <v>172.42</v>
      </c>
      <c r="L60" s="520">
        <f t="shared" si="0"/>
        <v>1724.1999999999998</v>
      </c>
      <c r="M60" s="520">
        <f t="shared" si="1"/>
        <v>275.87199999999996</v>
      </c>
      <c r="N60" s="520">
        <f t="shared" si="2"/>
        <v>2000.0719999999997</v>
      </c>
    </row>
    <row r="61" spans="1:14" s="66" customFormat="1" ht="12" x14ac:dyDescent="0.25">
      <c r="A61" s="577" t="s">
        <v>1420</v>
      </c>
      <c r="B61" s="415" t="s">
        <v>1419</v>
      </c>
      <c r="C61" s="578">
        <v>42437</v>
      </c>
      <c r="D61" s="416">
        <v>1566</v>
      </c>
      <c r="E61" s="400">
        <v>42430</v>
      </c>
      <c r="F61" s="522" t="s">
        <v>1107</v>
      </c>
      <c r="G61" s="518" t="s">
        <v>1401</v>
      </c>
      <c r="H61" s="537" t="s">
        <v>1421</v>
      </c>
      <c r="I61" s="399" t="s">
        <v>1390</v>
      </c>
      <c r="J61" s="399">
        <v>6</v>
      </c>
      <c r="K61" s="520">
        <v>51.72</v>
      </c>
      <c r="L61" s="520">
        <f t="shared" si="0"/>
        <v>310.32</v>
      </c>
      <c r="M61" s="520">
        <f t="shared" si="1"/>
        <v>49.651200000000003</v>
      </c>
      <c r="N61" s="520">
        <f t="shared" si="2"/>
        <v>359.97120000000001</v>
      </c>
    </row>
    <row r="62" spans="1:14" s="66" customFormat="1" ht="12" x14ac:dyDescent="0.25">
      <c r="A62" s="577" t="s">
        <v>1420</v>
      </c>
      <c r="B62" s="415" t="s">
        <v>1419</v>
      </c>
      <c r="C62" s="578">
        <v>42437</v>
      </c>
      <c r="D62" s="416">
        <v>1566</v>
      </c>
      <c r="E62" s="400">
        <v>42430</v>
      </c>
      <c r="F62" s="522" t="s">
        <v>1107</v>
      </c>
      <c r="G62" s="518" t="s">
        <v>1401</v>
      </c>
      <c r="H62" s="537" t="s">
        <v>1402</v>
      </c>
      <c r="I62" s="399" t="s">
        <v>1390</v>
      </c>
      <c r="J62" s="399">
        <v>2</v>
      </c>
      <c r="K62" s="520">
        <v>581.9</v>
      </c>
      <c r="L62" s="520">
        <f t="shared" si="0"/>
        <v>1163.8</v>
      </c>
      <c r="M62" s="520">
        <f t="shared" si="1"/>
        <v>186.208</v>
      </c>
      <c r="N62" s="520">
        <f t="shared" si="2"/>
        <v>1350.008</v>
      </c>
    </row>
    <row r="63" spans="1:14" s="66" customFormat="1" ht="12" x14ac:dyDescent="0.25">
      <c r="A63" s="577" t="s">
        <v>1420</v>
      </c>
      <c r="B63" s="415" t="s">
        <v>1419</v>
      </c>
      <c r="C63" s="578">
        <v>42437</v>
      </c>
      <c r="D63" s="416">
        <v>1566</v>
      </c>
      <c r="E63" s="400">
        <v>42430</v>
      </c>
      <c r="F63" s="522" t="s">
        <v>1107</v>
      </c>
      <c r="G63" s="518" t="s">
        <v>1401</v>
      </c>
      <c r="H63" s="537" t="s">
        <v>1402</v>
      </c>
      <c r="I63" s="399" t="s">
        <v>1390</v>
      </c>
      <c r="J63" s="399">
        <v>1</v>
      </c>
      <c r="K63" s="520">
        <v>482.76</v>
      </c>
      <c r="L63" s="520">
        <f t="shared" si="0"/>
        <v>482.76</v>
      </c>
      <c r="M63" s="520">
        <f t="shared" si="1"/>
        <v>77.241600000000005</v>
      </c>
      <c r="N63" s="520">
        <f t="shared" si="2"/>
        <v>560.00160000000005</v>
      </c>
    </row>
    <row r="64" spans="1:14" s="66" customFormat="1" ht="12" x14ac:dyDescent="0.25">
      <c r="A64" s="577" t="s">
        <v>1420</v>
      </c>
      <c r="B64" s="415" t="s">
        <v>1419</v>
      </c>
      <c r="C64" s="578">
        <v>42437</v>
      </c>
      <c r="D64" s="416">
        <v>1566</v>
      </c>
      <c r="E64" s="400">
        <v>42430</v>
      </c>
      <c r="F64" s="522" t="s">
        <v>1107</v>
      </c>
      <c r="G64" s="518" t="s">
        <v>1401</v>
      </c>
      <c r="H64" s="537" t="s">
        <v>1402</v>
      </c>
      <c r="I64" s="399" t="s">
        <v>1390</v>
      </c>
      <c r="J64" s="399">
        <v>1</v>
      </c>
      <c r="K64" s="520">
        <v>58.62</v>
      </c>
      <c r="L64" s="520">
        <f t="shared" si="0"/>
        <v>58.62</v>
      </c>
      <c r="M64" s="520">
        <f t="shared" si="1"/>
        <v>9.3791999999999991</v>
      </c>
      <c r="N64" s="520">
        <f t="shared" si="2"/>
        <v>67.999200000000002</v>
      </c>
    </row>
    <row r="65" spans="1:14" s="66" customFormat="1" ht="12" x14ac:dyDescent="0.25">
      <c r="A65" s="577" t="s">
        <v>1420</v>
      </c>
      <c r="B65" s="415" t="s">
        <v>1419</v>
      </c>
      <c r="C65" s="578">
        <v>42437</v>
      </c>
      <c r="D65" s="416">
        <v>1566</v>
      </c>
      <c r="E65" s="400">
        <v>42430</v>
      </c>
      <c r="F65" s="522" t="s">
        <v>1107</v>
      </c>
      <c r="G65" s="518" t="s">
        <v>1401</v>
      </c>
      <c r="H65" s="537" t="s">
        <v>1403</v>
      </c>
      <c r="I65" s="399" t="s">
        <v>1390</v>
      </c>
      <c r="J65" s="399">
        <v>2</v>
      </c>
      <c r="K65" s="520">
        <v>34.479999999999997</v>
      </c>
      <c r="L65" s="520">
        <f t="shared" si="0"/>
        <v>68.959999999999994</v>
      </c>
      <c r="M65" s="520">
        <f t="shared" si="1"/>
        <v>11.0336</v>
      </c>
      <c r="N65" s="520">
        <f t="shared" si="2"/>
        <v>79.993599999999986</v>
      </c>
    </row>
    <row r="66" spans="1:14" s="66" customFormat="1" ht="12" x14ac:dyDescent="0.25">
      <c r="A66" s="577" t="s">
        <v>1420</v>
      </c>
      <c r="B66" s="415" t="s">
        <v>1419</v>
      </c>
      <c r="C66" s="578">
        <v>42437</v>
      </c>
      <c r="D66" s="416">
        <v>1566</v>
      </c>
      <c r="E66" s="400">
        <v>42430</v>
      </c>
      <c r="F66" s="522" t="s">
        <v>1107</v>
      </c>
      <c r="G66" s="518" t="s">
        <v>1401</v>
      </c>
      <c r="H66" s="518" t="s">
        <v>1402</v>
      </c>
      <c r="I66" s="519" t="s">
        <v>1390</v>
      </c>
      <c r="J66" s="519">
        <v>1</v>
      </c>
      <c r="K66" s="520">
        <v>1206.9000000000001</v>
      </c>
      <c r="L66" s="520">
        <f t="shared" si="0"/>
        <v>1206.9000000000001</v>
      </c>
      <c r="M66" s="520">
        <f t="shared" si="1"/>
        <v>193.10400000000001</v>
      </c>
      <c r="N66" s="520">
        <f t="shared" si="2"/>
        <v>1400.0040000000001</v>
      </c>
    </row>
    <row r="67" spans="1:14" s="66" customFormat="1" ht="12" x14ac:dyDescent="0.25">
      <c r="A67" s="577" t="s">
        <v>1420</v>
      </c>
      <c r="B67" s="415" t="s">
        <v>1419</v>
      </c>
      <c r="C67" s="578">
        <v>42437</v>
      </c>
      <c r="D67" s="416">
        <v>1566</v>
      </c>
      <c r="E67" s="400">
        <v>42430</v>
      </c>
      <c r="F67" s="522" t="s">
        <v>1107</v>
      </c>
      <c r="G67" s="518" t="s">
        <v>1401</v>
      </c>
      <c r="H67" s="518" t="s">
        <v>1403</v>
      </c>
      <c r="I67" s="519" t="s">
        <v>1390</v>
      </c>
      <c r="J67" s="519">
        <v>100</v>
      </c>
      <c r="K67" s="520">
        <v>5.18</v>
      </c>
      <c r="L67" s="520">
        <f t="shared" si="0"/>
        <v>518</v>
      </c>
      <c r="M67" s="520">
        <f t="shared" si="1"/>
        <v>82.88</v>
      </c>
      <c r="N67" s="520">
        <f t="shared" si="2"/>
        <v>600.88</v>
      </c>
    </row>
    <row r="68" spans="1:14" s="66" customFormat="1" ht="12" x14ac:dyDescent="0.25">
      <c r="A68" s="577" t="s">
        <v>1420</v>
      </c>
      <c r="B68" s="415" t="s">
        <v>1419</v>
      </c>
      <c r="C68" s="578">
        <v>42437</v>
      </c>
      <c r="D68" s="416">
        <v>1566</v>
      </c>
      <c r="E68" s="400">
        <v>42430</v>
      </c>
      <c r="F68" s="522" t="s">
        <v>1107</v>
      </c>
      <c r="G68" s="518" t="s">
        <v>1401</v>
      </c>
      <c r="H68" s="518" t="s">
        <v>1422</v>
      </c>
      <c r="I68" s="519" t="s">
        <v>1390</v>
      </c>
      <c r="J68" s="519">
        <v>100</v>
      </c>
      <c r="K68" s="520">
        <v>60.34</v>
      </c>
      <c r="L68" s="520">
        <f t="shared" si="0"/>
        <v>6034</v>
      </c>
      <c r="M68" s="520">
        <f t="shared" si="1"/>
        <v>965.44</v>
      </c>
      <c r="N68" s="520">
        <f t="shared" si="2"/>
        <v>6999.4400000000005</v>
      </c>
    </row>
    <row r="69" spans="1:14" s="66" customFormat="1" ht="12" x14ac:dyDescent="0.25">
      <c r="A69" s="577" t="s">
        <v>1420</v>
      </c>
      <c r="B69" s="415" t="s">
        <v>1419</v>
      </c>
      <c r="C69" s="578">
        <v>42437</v>
      </c>
      <c r="D69" s="416">
        <v>1566</v>
      </c>
      <c r="E69" s="400">
        <v>42430</v>
      </c>
      <c r="F69" s="522" t="s">
        <v>1107</v>
      </c>
      <c r="G69" s="518" t="s">
        <v>1401</v>
      </c>
      <c r="H69" s="518" t="s">
        <v>180</v>
      </c>
      <c r="I69" s="519" t="s">
        <v>1390</v>
      </c>
      <c r="J69" s="519">
        <v>8</v>
      </c>
      <c r="K69" s="520">
        <v>6.03</v>
      </c>
      <c r="L69" s="520">
        <f t="shared" si="0"/>
        <v>48.24</v>
      </c>
      <c r="M69" s="520">
        <f t="shared" si="1"/>
        <v>7.7184000000000008</v>
      </c>
      <c r="N69" s="520">
        <f t="shared" si="2"/>
        <v>55.958400000000005</v>
      </c>
    </row>
    <row r="70" spans="1:14" s="66" customFormat="1" ht="12" x14ac:dyDescent="0.25">
      <c r="A70" s="577" t="s">
        <v>1424</v>
      </c>
      <c r="B70" s="415" t="s">
        <v>1423</v>
      </c>
      <c r="C70" s="578">
        <v>42437</v>
      </c>
      <c r="D70" s="416">
        <v>1563</v>
      </c>
      <c r="E70" s="400">
        <v>42430</v>
      </c>
      <c r="F70" s="522" t="s">
        <v>1107</v>
      </c>
      <c r="G70" s="518" t="s">
        <v>1401</v>
      </c>
      <c r="H70" s="518" t="s">
        <v>1425</v>
      </c>
      <c r="I70" s="519" t="s">
        <v>1390</v>
      </c>
      <c r="J70" s="519">
        <v>1</v>
      </c>
      <c r="K70" s="520">
        <v>1448.28</v>
      </c>
      <c r="L70" s="520">
        <f t="shared" si="0"/>
        <v>1448.28</v>
      </c>
      <c r="M70" s="520">
        <f t="shared" si="1"/>
        <v>231.72479999999999</v>
      </c>
      <c r="N70" s="520">
        <f t="shared" si="2"/>
        <v>1680.0047999999999</v>
      </c>
    </row>
    <row r="71" spans="1:14" s="66" customFormat="1" ht="12" x14ac:dyDescent="0.25">
      <c r="A71" s="577" t="s">
        <v>1424</v>
      </c>
      <c r="B71" s="415" t="s">
        <v>1423</v>
      </c>
      <c r="C71" s="578">
        <v>42437</v>
      </c>
      <c r="D71" s="416">
        <v>1563</v>
      </c>
      <c r="E71" s="400">
        <v>42430</v>
      </c>
      <c r="F71" s="522" t="s">
        <v>1107</v>
      </c>
      <c r="G71" s="518" t="s">
        <v>1401</v>
      </c>
      <c r="H71" s="518" t="s">
        <v>1426</v>
      </c>
      <c r="I71" s="519" t="s">
        <v>1390</v>
      </c>
      <c r="J71" s="519">
        <v>1</v>
      </c>
      <c r="K71" s="520">
        <v>134.47999999999999</v>
      </c>
      <c r="L71" s="520">
        <f t="shared" si="0"/>
        <v>134.47999999999999</v>
      </c>
      <c r="M71" s="520">
        <f t="shared" si="1"/>
        <v>21.5168</v>
      </c>
      <c r="N71" s="520">
        <f t="shared" si="2"/>
        <v>155.99679999999998</v>
      </c>
    </row>
    <row r="72" spans="1:14" s="66" customFormat="1" ht="12" x14ac:dyDescent="0.25">
      <c r="A72" s="577" t="s">
        <v>1424</v>
      </c>
      <c r="B72" s="415" t="s">
        <v>1423</v>
      </c>
      <c r="C72" s="578">
        <v>42437</v>
      </c>
      <c r="D72" s="416">
        <v>1563</v>
      </c>
      <c r="E72" s="400">
        <v>42430</v>
      </c>
      <c r="F72" s="522" t="s">
        <v>1107</v>
      </c>
      <c r="G72" s="518" t="s">
        <v>1401</v>
      </c>
      <c r="H72" s="518" t="s">
        <v>1421</v>
      </c>
      <c r="I72" s="519" t="s">
        <v>1390</v>
      </c>
      <c r="J72" s="519">
        <v>1</v>
      </c>
      <c r="K72" s="520">
        <v>246.65</v>
      </c>
      <c r="L72" s="520">
        <f t="shared" si="0"/>
        <v>246.65</v>
      </c>
      <c r="M72" s="520">
        <f t="shared" si="1"/>
        <v>39.463999999999999</v>
      </c>
      <c r="N72" s="520">
        <f t="shared" si="2"/>
        <v>286.11400000000003</v>
      </c>
    </row>
    <row r="73" spans="1:14" s="66" customFormat="1" ht="12" x14ac:dyDescent="0.25">
      <c r="A73" s="577" t="s">
        <v>1424</v>
      </c>
      <c r="B73" s="415" t="s">
        <v>1423</v>
      </c>
      <c r="C73" s="578">
        <v>42437</v>
      </c>
      <c r="D73" s="416">
        <v>1563</v>
      </c>
      <c r="E73" s="400">
        <v>42430</v>
      </c>
      <c r="F73" s="522" t="s">
        <v>1107</v>
      </c>
      <c r="G73" s="518" t="s">
        <v>1401</v>
      </c>
      <c r="H73" s="518" t="s">
        <v>1408</v>
      </c>
      <c r="I73" s="519" t="s">
        <v>1390</v>
      </c>
      <c r="J73" s="519">
        <v>100</v>
      </c>
      <c r="K73" s="520">
        <v>17.239999999999998</v>
      </c>
      <c r="L73" s="520">
        <f t="shared" si="0"/>
        <v>1723.9999999999998</v>
      </c>
      <c r="M73" s="520">
        <f t="shared" si="1"/>
        <v>275.83999999999997</v>
      </c>
      <c r="N73" s="520">
        <f t="shared" si="2"/>
        <v>1999.8399999999997</v>
      </c>
    </row>
    <row r="74" spans="1:14" s="66" customFormat="1" ht="12" x14ac:dyDescent="0.25">
      <c r="A74" s="577" t="s">
        <v>1424</v>
      </c>
      <c r="B74" s="415" t="s">
        <v>1423</v>
      </c>
      <c r="C74" s="578">
        <v>42437</v>
      </c>
      <c r="D74" s="416">
        <v>1563</v>
      </c>
      <c r="E74" s="400">
        <v>42430</v>
      </c>
      <c r="F74" s="522" t="s">
        <v>1107</v>
      </c>
      <c r="G74" s="518" t="s">
        <v>1401</v>
      </c>
      <c r="H74" s="518" t="s">
        <v>1409</v>
      </c>
      <c r="I74" s="519" t="s">
        <v>1390</v>
      </c>
      <c r="J74" s="519">
        <v>100</v>
      </c>
      <c r="K74" s="520">
        <v>5.17</v>
      </c>
      <c r="L74" s="520">
        <f t="shared" si="0"/>
        <v>517</v>
      </c>
      <c r="M74" s="520">
        <f t="shared" si="1"/>
        <v>82.72</v>
      </c>
      <c r="N74" s="520">
        <f t="shared" si="2"/>
        <v>599.72</v>
      </c>
    </row>
    <row r="75" spans="1:14" s="66" customFormat="1" ht="12" x14ac:dyDescent="0.25">
      <c r="A75" s="577" t="s">
        <v>1424</v>
      </c>
      <c r="B75" s="415" t="s">
        <v>1423</v>
      </c>
      <c r="C75" s="578">
        <v>42437</v>
      </c>
      <c r="D75" s="416">
        <v>1563</v>
      </c>
      <c r="E75" s="400">
        <v>42430</v>
      </c>
      <c r="F75" s="522" t="s">
        <v>1107</v>
      </c>
      <c r="G75" s="518" t="s">
        <v>1401</v>
      </c>
      <c r="H75" s="518" t="s">
        <v>1427</v>
      </c>
      <c r="I75" s="519" t="s">
        <v>1428</v>
      </c>
      <c r="J75" s="519">
        <v>6</v>
      </c>
      <c r="K75" s="520">
        <v>58.67</v>
      </c>
      <c r="L75" s="520">
        <f t="shared" si="0"/>
        <v>352.02</v>
      </c>
      <c r="M75" s="520">
        <f t="shared" si="1"/>
        <v>56.3232</v>
      </c>
      <c r="N75" s="520">
        <f t="shared" si="2"/>
        <v>408.34319999999997</v>
      </c>
    </row>
    <row r="76" spans="1:14" s="66" customFormat="1" ht="12" x14ac:dyDescent="0.25">
      <c r="A76" s="577" t="s">
        <v>1430</v>
      </c>
      <c r="B76" s="415" t="s">
        <v>1429</v>
      </c>
      <c r="C76" s="578">
        <v>42460</v>
      </c>
      <c r="D76" s="416">
        <v>5333</v>
      </c>
      <c r="E76" s="400">
        <v>42459</v>
      </c>
      <c r="F76" s="522" t="s">
        <v>1107</v>
      </c>
      <c r="G76" s="518" t="s">
        <v>1431</v>
      </c>
      <c r="H76" s="518" t="s">
        <v>1432</v>
      </c>
      <c r="I76" s="519" t="s">
        <v>54</v>
      </c>
      <c r="J76" s="519">
        <v>1</v>
      </c>
      <c r="K76" s="520">
        <v>283.62</v>
      </c>
      <c r="L76" s="520">
        <f t="shared" si="0"/>
        <v>283.62</v>
      </c>
      <c r="M76" s="520">
        <f t="shared" si="1"/>
        <v>45.379200000000004</v>
      </c>
      <c r="N76" s="520">
        <f t="shared" si="2"/>
        <v>328.99920000000003</v>
      </c>
    </row>
    <row r="77" spans="1:14" s="66" customFormat="1" ht="12" x14ac:dyDescent="0.25">
      <c r="A77" s="577" t="s">
        <v>1434</v>
      </c>
      <c r="B77" s="415" t="s">
        <v>1433</v>
      </c>
      <c r="C77" s="578">
        <v>42460</v>
      </c>
      <c r="D77" s="416">
        <v>1592</v>
      </c>
      <c r="E77" s="400">
        <v>42459</v>
      </c>
      <c r="F77" s="522" t="s">
        <v>1107</v>
      </c>
      <c r="G77" s="518" t="s">
        <v>1401</v>
      </c>
      <c r="H77" s="518" t="s">
        <v>1435</v>
      </c>
      <c r="I77" s="519" t="s">
        <v>1390</v>
      </c>
      <c r="J77" s="519">
        <v>1</v>
      </c>
      <c r="K77" s="520">
        <v>298.27999999999997</v>
      </c>
      <c r="L77" s="520">
        <f t="shared" si="0"/>
        <v>298.27999999999997</v>
      </c>
      <c r="M77" s="520">
        <f t="shared" si="1"/>
        <v>47.724799999999995</v>
      </c>
      <c r="N77" s="520">
        <f t="shared" si="2"/>
        <v>346.00479999999999</v>
      </c>
    </row>
    <row r="78" spans="1:14" s="66" customFormat="1" ht="12" x14ac:dyDescent="0.25">
      <c r="A78" s="577" t="s">
        <v>1434</v>
      </c>
      <c r="B78" s="415" t="s">
        <v>1433</v>
      </c>
      <c r="C78" s="578">
        <v>42460</v>
      </c>
      <c r="D78" s="416">
        <v>1592</v>
      </c>
      <c r="E78" s="400">
        <v>42459</v>
      </c>
      <c r="F78" s="522" t="s">
        <v>1107</v>
      </c>
      <c r="G78" s="518" t="s">
        <v>1401</v>
      </c>
      <c r="H78" s="518" t="s">
        <v>1436</v>
      </c>
      <c r="I78" s="519" t="s">
        <v>1390</v>
      </c>
      <c r="J78" s="519">
        <v>1</v>
      </c>
      <c r="K78" s="520">
        <v>137.93</v>
      </c>
      <c r="L78" s="520">
        <f t="shared" si="0"/>
        <v>137.93</v>
      </c>
      <c r="M78" s="520">
        <f t="shared" si="1"/>
        <v>22.068800000000003</v>
      </c>
      <c r="N78" s="520">
        <f t="shared" si="2"/>
        <v>159.99880000000002</v>
      </c>
    </row>
    <row r="79" spans="1:14" s="66" customFormat="1" ht="12" x14ac:dyDescent="0.25">
      <c r="A79" s="577" t="s">
        <v>1438</v>
      </c>
      <c r="B79" s="415" t="s">
        <v>1437</v>
      </c>
      <c r="C79" s="578">
        <v>42460</v>
      </c>
      <c r="D79" s="416">
        <v>1641</v>
      </c>
      <c r="E79" s="400">
        <v>42458</v>
      </c>
      <c r="F79" s="522" t="s">
        <v>1107</v>
      </c>
      <c r="G79" s="518" t="s">
        <v>48</v>
      </c>
      <c r="H79" s="518" t="s">
        <v>1439</v>
      </c>
      <c r="I79" s="519" t="s">
        <v>51</v>
      </c>
      <c r="J79" s="519">
        <v>1</v>
      </c>
      <c r="K79" s="520">
        <v>920</v>
      </c>
      <c r="L79" s="520">
        <f t="shared" si="0"/>
        <v>920</v>
      </c>
      <c r="M79" s="520">
        <f t="shared" si="1"/>
        <v>147.20000000000002</v>
      </c>
      <c r="N79" s="520">
        <f t="shared" si="2"/>
        <v>1067.2</v>
      </c>
    </row>
    <row r="80" spans="1:14" s="66" customFormat="1" ht="12" x14ac:dyDescent="0.25">
      <c r="A80" s="577" t="s">
        <v>1438</v>
      </c>
      <c r="B80" s="415" t="s">
        <v>1437</v>
      </c>
      <c r="C80" s="578">
        <v>42460</v>
      </c>
      <c r="D80" s="416">
        <v>1641</v>
      </c>
      <c r="E80" s="400">
        <v>42458</v>
      </c>
      <c r="F80" s="522" t="s">
        <v>1107</v>
      </c>
      <c r="G80" s="518" t="s">
        <v>48</v>
      </c>
      <c r="H80" s="518" t="s">
        <v>118</v>
      </c>
      <c r="I80" s="519" t="s">
        <v>51</v>
      </c>
      <c r="J80" s="519">
        <v>2</v>
      </c>
      <c r="K80" s="520">
        <v>1600</v>
      </c>
      <c r="L80" s="520">
        <f t="shared" si="0"/>
        <v>3200</v>
      </c>
      <c r="M80" s="520">
        <f t="shared" si="1"/>
        <v>512</v>
      </c>
      <c r="N80" s="520">
        <f t="shared" si="2"/>
        <v>3712</v>
      </c>
    </row>
    <row r="81" spans="1:14" s="66" customFormat="1" ht="12" x14ac:dyDescent="0.25">
      <c r="A81" s="577" t="s">
        <v>1438</v>
      </c>
      <c r="B81" s="415" t="s">
        <v>1437</v>
      </c>
      <c r="C81" s="578">
        <v>42460</v>
      </c>
      <c r="D81" s="416">
        <v>1641</v>
      </c>
      <c r="E81" s="400">
        <v>42458</v>
      </c>
      <c r="F81" s="522" t="s">
        <v>1107</v>
      </c>
      <c r="G81" s="518" t="s">
        <v>48</v>
      </c>
      <c r="H81" s="518" t="s">
        <v>1299</v>
      </c>
      <c r="I81" s="519" t="s">
        <v>1390</v>
      </c>
      <c r="J81" s="519">
        <v>2</v>
      </c>
      <c r="K81" s="520">
        <v>58</v>
      </c>
      <c r="L81" s="520">
        <f t="shared" si="0"/>
        <v>116</v>
      </c>
      <c r="M81" s="520">
        <f t="shared" si="1"/>
        <v>18.559999999999999</v>
      </c>
      <c r="N81" s="520">
        <f t="shared" si="2"/>
        <v>134.56</v>
      </c>
    </row>
    <row r="82" spans="1:14" s="66" customFormat="1" ht="12" x14ac:dyDescent="0.25">
      <c r="A82" s="577" t="s">
        <v>1438</v>
      </c>
      <c r="B82" s="415" t="s">
        <v>1437</v>
      </c>
      <c r="C82" s="578">
        <v>42460</v>
      </c>
      <c r="D82" s="416">
        <v>1641</v>
      </c>
      <c r="E82" s="400">
        <v>42458</v>
      </c>
      <c r="F82" s="522" t="s">
        <v>1107</v>
      </c>
      <c r="G82" s="518" t="s">
        <v>48</v>
      </c>
      <c r="H82" s="518" t="s">
        <v>1440</v>
      </c>
      <c r="I82" s="519" t="s">
        <v>1390</v>
      </c>
      <c r="J82" s="519">
        <v>2</v>
      </c>
      <c r="K82" s="520">
        <v>55.17</v>
      </c>
      <c r="L82" s="520">
        <f t="shared" si="0"/>
        <v>110.34</v>
      </c>
      <c r="M82" s="520">
        <f t="shared" si="1"/>
        <v>17.654400000000003</v>
      </c>
      <c r="N82" s="520">
        <f t="shared" si="2"/>
        <v>127.99440000000001</v>
      </c>
    </row>
    <row r="83" spans="1:14" s="66" customFormat="1" ht="12" x14ac:dyDescent="0.25">
      <c r="A83" s="577" t="s">
        <v>1442</v>
      </c>
      <c r="B83" s="415" t="s">
        <v>1441</v>
      </c>
      <c r="C83" s="578">
        <v>42460</v>
      </c>
      <c r="D83" s="416">
        <v>1582</v>
      </c>
      <c r="E83" s="400">
        <v>42458</v>
      </c>
      <c r="F83" s="522" t="s">
        <v>1107</v>
      </c>
      <c r="G83" s="518" t="s">
        <v>1401</v>
      </c>
      <c r="H83" s="518" t="s">
        <v>1443</v>
      </c>
      <c r="I83" s="519" t="s">
        <v>1390</v>
      </c>
      <c r="J83" s="519">
        <v>150</v>
      </c>
      <c r="K83" s="520">
        <v>6.04</v>
      </c>
      <c r="L83" s="520">
        <f t="shared" si="0"/>
        <v>906</v>
      </c>
      <c r="M83" s="520">
        <f t="shared" si="1"/>
        <v>144.96</v>
      </c>
      <c r="N83" s="520">
        <f t="shared" si="2"/>
        <v>1050.96</v>
      </c>
    </row>
    <row r="84" spans="1:14" s="66" customFormat="1" ht="12" x14ac:dyDescent="0.25">
      <c r="A84" s="577" t="s">
        <v>1398</v>
      </c>
      <c r="B84" s="415" t="s">
        <v>1397</v>
      </c>
      <c r="C84" s="578">
        <v>42460</v>
      </c>
      <c r="D84" s="416">
        <v>425</v>
      </c>
      <c r="E84" s="400">
        <v>42459</v>
      </c>
      <c r="F84" s="522" t="s">
        <v>1107</v>
      </c>
      <c r="G84" s="518" t="s">
        <v>1277</v>
      </c>
      <c r="H84" s="518" t="s">
        <v>1414</v>
      </c>
      <c r="I84" s="519" t="s">
        <v>1390</v>
      </c>
      <c r="J84" s="519">
        <v>6</v>
      </c>
      <c r="K84" s="520">
        <v>112.07</v>
      </c>
      <c r="L84" s="520">
        <f t="shared" si="0"/>
        <v>672.42</v>
      </c>
      <c r="M84" s="520">
        <f t="shared" si="1"/>
        <v>107.5872</v>
      </c>
      <c r="N84" s="520">
        <f t="shared" si="2"/>
        <v>780.00720000000001</v>
      </c>
    </row>
    <row r="85" spans="1:14" s="66" customFormat="1" ht="20.399999999999999" x14ac:dyDescent="0.25">
      <c r="A85" s="577" t="s">
        <v>1445</v>
      </c>
      <c r="B85" s="415" t="s">
        <v>1444</v>
      </c>
      <c r="C85" s="578">
        <v>42460</v>
      </c>
      <c r="D85" s="416">
        <v>123</v>
      </c>
      <c r="E85" s="400">
        <v>42458</v>
      </c>
      <c r="F85" s="522" t="s">
        <v>1145</v>
      </c>
      <c r="G85" s="518" t="s">
        <v>1327</v>
      </c>
      <c r="H85" s="518" t="s">
        <v>209</v>
      </c>
      <c r="I85" s="519" t="s">
        <v>1229</v>
      </c>
      <c r="J85" s="519">
        <v>3</v>
      </c>
      <c r="K85" s="520">
        <v>2500</v>
      </c>
      <c r="L85" s="520">
        <f t="shared" si="0"/>
        <v>7500</v>
      </c>
      <c r="M85" s="520">
        <f t="shared" si="1"/>
        <v>1200</v>
      </c>
      <c r="N85" s="520">
        <f t="shared" si="2"/>
        <v>8700</v>
      </c>
    </row>
    <row r="86" spans="1:14" s="66" customFormat="1" ht="31.2" x14ac:dyDescent="0.25">
      <c r="A86" s="577" t="s">
        <v>1394</v>
      </c>
      <c r="B86" s="415" t="s">
        <v>1393</v>
      </c>
      <c r="C86" s="578">
        <v>42437</v>
      </c>
      <c r="D86" s="416"/>
      <c r="E86" s="400"/>
      <c r="F86" s="522" t="s">
        <v>1111</v>
      </c>
      <c r="G86" s="343" t="s">
        <v>1018</v>
      </c>
      <c r="H86" s="579" t="s">
        <v>1446</v>
      </c>
      <c r="I86" s="519"/>
      <c r="J86" s="519"/>
      <c r="K86" s="520"/>
      <c r="L86" s="520"/>
      <c r="M86" s="520"/>
      <c r="N86" s="520">
        <v>4872</v>
      </c>
    </row>
    <row r="87" spans="1:14" s="66" customFormat="1" ht="12" x14ac:dyDescent="0.25">
      <c r="A87" s="577"/>
      <c r="B87" s="415"/>
      <c r="C87" s="578"/>
      <c r="D87" s="416"/>
      <c r="E87" s="400"/>
      <c r="F87" s="522"/>
      <c r="G87" s="518"/>
      <c r="H87" s="518"/>
      <c r="I87" s="519"/>
      <c r="J87" s="519"/>
      <c r="K87" s="520"/>
      <c r="L87" s="520"/>
      <c r="M87" s="520"/>
      <c r="N87" s="520"/>
    </row>
    <row r="88" spans="1:14" s="66" customFormat="1" ht="12" x14ac:dyDescent="0.25">
      <c r="A88" s="577"/>
      <c r="B88" s="415"/>
      <c r="C88" s="578"/>
      <c r="D88" s="416"/>
      <c r="E88" s="400"/>
      <c r="F88" s="522"/>
      <c r="G88" s="518"/>
      <c r="H88" s="518"/>
      <c r="I88" s="519"/>
      <c r="J88" s="519"/>
      <c r="K88" s="520"/>
      <c r="L88" s="520"/>
      <c r="M88" s="520"/>
      <c r="N88" s="520"/>
    </row>
    <row r="89" spans="1:14" s="66" customFormat="1" ht="12" x14ac:dyDescent="0.25">
      <c r="A89" s="577"/>
      <c r="B89" s="415"/>
      <c r="C89" s="578"/>
      <c r="D89" s="416"/>
      <c r="E89" s="400"/>
      <c r="F89" s="522"/>
      <c r="G89" s="518"/>
      <c r="H89" s="518"/>
      <c r="I89" s="519"/>
      <c r="J89" s="519"/>
      <c r="K89" s="520"/>
      <c r="L89" s="520"/>
      <c r="M89" s="520"/>
      <c r="N89" s="520"/>
    </row>
    <row r="90" spans="1:14" s="66" customFormat="1" ht="12" x14ac:dyDescent="0.25">
      <c r="A90" s="399"/>
      <c r="B90" s="399"/>
      <c r="C90" s="400"/>
      <c r="D90" s="415"/>
      <c r="E90" s="539"/>
      <c r="F90" s="519"/>
      <c r="G90" s="518"/>
      <c r="H90" s="518"/>
      <c r="I90" s="519"/>
      <c r="J90" s="519"/>
      <c r="K90" s="520"/>
      <c r="L90" s="520"/>
      <c r="M90" s="520"/>
      <c r="N90" s="520"/>
    </row>
    <row r="91" spans="1:14" s="66" customFormat="1" ht="12" x14ac:dyDescent="0.25">
      <c r="A91" s="416"/>
      <c r="B91" s="416"/>
      <c r="C91" s="416"/>
      <c r="D91" s="416"/>
      <c r="E91" s="416"/>
      <c r="F91" s="519"/>
      <c r="G91" s="416"/>
      <c r="H91" s="416"/>
      <c r="I91" s="415"/>
      <c r="J91" s="415"/>
      <c r="K91" s="418"/>
      <c r="L91" s="418"/>
      <c r="M91" s="418"/>
      <c r="N91" s="418">
        <f>SUM(N17:N86)</f>
        <v>291506.89751360001</v>
      </c>
    </row>
    <row r="93" spans="1:14" x14ac:dyDescent="0.3">
      <c r="A93" t="s">
        <v>137</v>
      </c>
      <c r="B93">
        <v>1203</v>
      </c>
    </row>
    <row r="96" spans="1:14" x14ac:dyDescent="0.3">
      <c r="G96" s="74"/>
    </row>
    <row r="97" spans="1:15" s="81" customFormat="1" ht="10.199999999999999" x14ac:dyDescent="0.2">
      <c r="A97" s="75" t="s">
        <v>28</v>
      </c>
      <c r="B97" s="75"/>
      <c r="C97" s="76"/>
      <c r="D97" s="75"/>
      <c r="E97" s="77" t="s">
        <v>29</v>
      </c>
      <c r="F97" s="78"/>
      <c r="G97" s="79"/>
      <c r="H97" s="594" t="s">
        <v>63</v>
      </c>
      <c r="I97" s="594"/>
      <c r="J97" s="77"/>
      <c r="K97" s="77" t="s">
        <v>64</v>
      </c>
      <c r="L97" s="77"/>
      <c r="M97" s="77"/>
      <c r="N97" s="80"/>
    </row>
    <row r="98" spans="1:15" s="81" customFormat="1" ht="10.199999999999999" x14ac:dyDescent="0.2">
      <c r="A98" s="595" t="s">
        <v>24</v>
      </c>
      <c r="B98" s="595"/>
      <c r="C98" s="82"/>
      <c r="D98" s="77"/>
      <c r="E98" s="595" t="s">
        <v>25</v>
      </c>
      <c r="F98" s="595"/>
      <c r="G98" s="79"/>
      <c r="H98" s="596" t="s">
        <v>32</v>
      </c>
      <c r="I98" s="596"/>
      <c r="J98" s="77"/>
      <c r="K98" s="77" t="s">
        <v>26</v>
      </c>
      <c r="L98" s="77"/>
      <c r="M98" s="77"/>
      <c r="N98" s="80"/>
    </row>
    <row r="99" spans="1:15" s="84" customFormat="1" x14ac:dyDescent="0.3">
      <c r="A99" s="77"/>
      <c r="B99" s="77"/>
      <c r="C99" s="82"/>
      <c r="D99" s="77"/>
      <c r="E99" s="77"/>
      <c r="F99" s="83"/>
      <c r="G99" s="79"/>
      <c r="H99" s="79"/>
      <c r="I99" s="77"/>
      <c r="J99" s="77"/>
      <c r="K99" s="77"/>
      <c r="L99" s="77"/>
      <c r="M99" s="77"/>
      <c r="N99" s="80"/>
      <c r="O99"/>
    </row>
    <row r="100" spans="1:15" s="84" customFormat="1" x14ac:dyDescent="0.3">
      <c r="A100" s="85"/>
      <c r="B100" s="86"/>
      <c r="C100" s="87"/>
      <c r="D100" s="88" t="s">
        <v>27</v>
      </c>
      <c r="E100" s="88"/>
      <c r="F100" s="89"/>
      <c r="G100" s="88"/>
      <c r="H100" s="88"/>
      <c r="I100" s="88"/>
      <c r="J100" s="88"/>
      <c r="K100" s="88"/>
      <c r="L100" s="88"/>
      <c r="M100" s="88"/>
      <c r="N100" s="90"/>
      <c r="O100"/>
    </row>
    <row r="101" spans="1:15" x14ac:dyDescent="0.3">
      <c r="E101" s="74"/>
      <c r="G101" s="74"/>
    </row>
    <row r="102" spans="1:15" x14ac:dyDescent="0.3">
      <c r="G102" s="91"/>
    </row>
    <row r="103" spans="1:15" x14ac:dyDescent="0.3">
      <c r="G103" s="91"/>
    </row>
  </sheetData>
  <mergeCells count="6">
    <mergeCell ref="A10:C10"/>
    <mergeCell ref="A13:B13"/>
    <mergeCell ref="H97:I97"/>
    <mergeCell ref="A98:B98"/>
    <mergeCell ref="E98:F98"/>
    <mergeCell ref="H98:I98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Página 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7"/>
  <sheetViews>
    <sheetView workbookViewId="0">
      <selection sqref="A1:N37"/>
    </sheetView>
  </sheetViews>
  <sheetFormatPr baseColWidth="10" defaultRowHeight="14.4" x14ac:dyDescent="0.3"/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x14ac:dyDescent="0.3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x14ac:dyDescent="0.3">
      <c r="A8" s="10" t="s">
        <v>1</v>
      </c>
      <c r="B8" s="8" t="s">
        <v>36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30.6" x14ac:dyDescent="0.3">
      <c r="A10" s="592" t="s">
        <v>5</v>
      </c>
      <c r="B10" s="592"/>
      <c r="C10" s="592"/>
      <c r="D10" s="49" t="s">
        <v>6</v>
      </c>
      <c r="E10" s="44" t="s">
        <v>35</v>
      </c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30.6" x14ac:dyDescent="0.3">
      <c r="A11" s="51"/>
      <c r="B11" s="51"/>
      <c r="C11" s="51"/>
      <c r="D11" s="43" t="s">
        <v>8</v>
      </c>
      <c r="E11" s="44"/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1520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1521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295" t="s">
        <v>10</v>
      </c>
      <c r="B16" s="295" t="s">
        <v>11</v>
      </c>
      <c r="C16" s="295" t="s">
        <v>12</v>
      </c>
      <c r="D16" s="341" t="s">
        <v>13</v>
      </c>
      <c r="E16" s="342" t="s">
        <v>14</v>
      </c>
      <c r="F16" s="342" t="s">
        <v>15</v>
      </c>
      <c r="G16" s="295" t="s">
        <v>16</v>
      </c>
      <c r="H16" s="295" t="s">
        <v>17</v>
      </c>
      <c r="I16" s="295" t="s">
        <v>18</v>
      </c>
      <c r="J16" s="296" t="s">
        <v>19</v>
      </c>
      <c r="K16" s="573" t="s">
        <v>20</v>
      </c>
      <c r="L16" s="573" t="s">
        <v>21</v>
      </c>
      <c r="M16" s="573" t="s">
        <v>22</v>
      </c>
      <c r="N16" s="573" t="s">
        <v>23</v>
      </c>
    </row>
    <row r="17" spans="1:14" x14ac:dyDescent="0.3">
      <c r="A17" s="598">
        <v>358</v>
      </c>
      <c r="B17" s="534" t="s">
        <v>1522</v>
      </c>
      <c r="C17" s="599">
        <v>42410</v>
      </c>
      <c r="D17" s="415">
        <v>279</v>
      </c>
      <c r="E17" s="517">
        <v>42402</v>
      </c>
      <c r="F17" s="600" t="s">
        <v>1107</v>
      </c>
      <c r="G17" s="601" t="s">
        <v>982</v>
      </c>
      <c r="H17" s="416" t="s">
        <v>1523</v>
      </c>
      <c r="I17" s="399" t="s">
        <v>120</v>
      </c>
      <c r="J17" s="481">
        <v>4</v>
      </c>
      <c r="K17" s="482">
        <v>206.89</v>
      </c>
      <c r="L17" s="602">
        <f t="shared" ref="L17:L22" si="0">+J17*K17</f>
        <v>827.56</v>
      </c>
      <c r="M17" s="602">
        <f t="shared" ref="M17:M23" si="1">+L17*0.16</f>
        <v>132.40959999999998</v>
      </c>
      <c r="N17" s="603">
        <f t="shared" ref="N17:N23" si="2">+L17+M17</f>
        <v>959.9695999999999</v>
      </c>
    </row>
    <row r="18" spans="1:14" x14ac:dyDescent="0.3">
      <c r="A18" s="598">
        <v>316</v>
      </c>
      <c r="B18" s="534" t="s">
        <v>1524</v>
      </c>
      <c r="C18" s="599">
        <v>42405</v>
      </c>
      <c r="D18" s="399">
        <v>275</v>
      </c>
      <c r="E18" s="517">
        <v>42394</v>
      </c>
      <c r="F18" s="600" t="s">
        <v>1140</v>
      </c>
      <c r="G18" s="601" t="s">
        <v>955</v>
      </c>
      <c r="H18" s="485" t="s">
        <v>956</v>
      </c>
      <c r="I18" s="399" t="s">
        <v>1066</v>
      </c>
      <c r="J18" s="481">
        <v>1</v>
      </c>
      <c r="K18" s="482">
        <v>1350</v>
      </c>
      <c r="L18" s="602">
        <f t="shared" si="0"/>
        <v>1350</v>
      </c>
      <c r="M18" s="602">
        <f t="shared" si="1"/>
        <v>216</v>
      </c>
      <c r="N18" s="603">
        <f t="shared" si="2"/>
        <v>1566</v>
      </c>
    </row>
    <row r="19" spans="1:14" ht="20.399999999999999" x14ac:dyDescent="0.3">
      <c r="A19" s="598">
        <v>335</v>
      </c>
      <c r="B19" s="534" t="s">
        <v>1525</v>
      </c>
      <c r="C19" s="599">
        <v>42410</v>
      </c>
      <c r="D19" s="399">
        <v>561</v>
      </c>
      <c r="E19" s="517">
        <v>42404</v>
      </c>
      <c r="F19" s="600" t="s">
        <v>1140</v>
      </c>
      <c r="G19" s="349" t="s">
        <v>1526</v>
      </c>
      <c r="H19" s="485" t="s">
        <v>1015</v>
      </c>
      <c r="I19" s="399" t="s">
        <v>1066</v>
      </c>
      <c r="J19" s="481">
        <v>6</v>
      </c>
      <c r="K19" s="482">
        <v>1100</v>
      </c>
      <c r="L19" s="602">
        <f t="shared" si="0"/>
        <v>6600</v>
      </c>
      <c r="M19" s="602">
        <f t="shared" si="1"/>
        <v>1056</v>
      </c>
      <c r="N19" s="603">
        <f t="shared" si="2"/>
        <v>7656</v>
      </c>
    </row>
    <row r="20" spans="1:14" ht="40.799999999999997" x14ac:dyDescent="0.3">
      <c r="A20" s="598">
        <v>401</v>
      </c>
      <c r="B20" s="534" t="s">
        <v>1527</v>
      </c>
      <c r="C20" s="599">
        <v>42418</v>
      </c>
      <c r="D20" s="399">
        <v>1966</v>
      </c>
      <c r="E20" s="517">
        <v>42408</v>
      </c>
      <c r="F20" s="600" t="s">
        <v>1140</v>
      </c>
      <c r="G20" s="604" t="s">
        <v>1086</v>
      </c>
      <c r="H20" s="485" t="s">
        <v>957</v>
      </c>
      <c r="I20" s="399" t="s">
        <v>958</v>
      </c>
      <c r="J20" s="481">
        <v>15</v>
      </c>
      <c r="K20" s="482">
        <v>114.224137</v>
      </c>
      <c r="L20" s="602">
        <f t="shared" si="0"/>
        <v>1713.3620550000001</v>
      </c>
      <c r="M20" s="602">
        <f t="shared" si="1"/>
        <v>274.1379288</v>
      </c>
      <c r="N20" s="603">
        <f t="shared" si="2"/>
        <v>1987.4999838000001</v>
      </c>
    </row>
    <row r="21" spans="1:14" ht="51" x14ac:dyDescent="0.3">
      <c r="A21" s="598">
        <v>521</v>
      </c>
      <c r="B21" s="534" t="s">
        <v>1528</v>
      </c>
      <c r="C21" s="599">
        <v>42443</v>
      </c>
      <c r="D21" s="399">
        <v>105</v>
      </c>
      <c r="E21" s="517">
        <v>42431</v>
      </c>
      <c r="F21" s="600" t="s">
        <v>1145</v>
      </c>
      <c r="G21" s="605" t="s">
        <v>1327</v>
      </c>
      <c r="H21" s="485" t="s">
        <v>1529</v>
      </c>
      <c r="I21" s="399" t="s">
        <v>1530</v>
      </c>
      <c r="J21" s="481">
        <v>6</v>
      </c>
      <c r="K21" s="606">
        <v>2500</v>
      </c>
      <c r="L21" s="602">
        <f t="shared" si="0"/>
        <v>15000</v>
      </c>
      <c r="M21" s="602">
        <f t="shared" si="1"/>
        <v>2400</v>
      </c>
      <c r="N21" s="603">
        <f t="shared" si="2"/>
        <v>17400</v>
      </c>
    </row>
    <row r="22" spans="1:14" ht="31.8" x14ac:dyDescent="0.3">
      <c r="A22" s="598">
        <v>203</v>
      </c>
      <c r="B22" s="534" t="s">
        <v>1531</v>
      </c>
      <c r="C22" s="599">
        <v>42376</v>
      </c>
      <c r="D22" s="607"/>
      <c r="E22" s="599"/>
      <c r="F22" s="600" t="s">
        <v>1122</v>
      </c>
      <c r="G22" s="601" t="s">
        <v>1018</v>
      </c>
      <c r="H22" s="417" t="s">
        <v>1532</v>
      </c>
      <c r="I22" s="399"/>
      <c r="J22" s="481"/>
      <c r="K22" s="482"/>
      <c r="L22" s="602">
        <f t="shared" si="0"/>
        <v>0</v>
      </c>
      <c r="M22" s="602">
        <f t="shared" si="1"/>
        <v>0</v>
      </c>
      <c r="N22" s="267">
        <v>7740</v>
      </c>
    </row>
    <row r="23" spans="1:14" x14ac:dyDescent="0.3">
      <c r="A23" s="607"/>
      <c r="B23" s="607"/>
      <c r="C23" s="599"/>
      <c r="D23" s="607"/>
      <c r="E23" s="599"/>
      <c r="F23" s="608"/>
      <c r="G23" s="609"/>
      <c r="H23" s="610"/>
      <c r="I23" s="607"/>
      <c r="J23" s="611"/>
      <c r="K23" s="602"/>
      <c r="L23" s="602"/>
      <c r="M23" s="602">
        <f t="shared" si="1"/>
        <v>0</v>
      </c>
      <c r="N23" s="603">
        <f t="shared" si="2"/>
        <v>0</v>
      </c>
    </row>
    <row r="24" spans="1:14" x14ac:dyDescent="0.3">
      <c r="A24" s="612"/>
      <c r="B24" s="612"/>
      <c r="C24" s="612"/>
      <c r="D24" s="612"/>
      <c r="E24" s="612"/>
      <c r="F24" s="608"/>
      <c r="G24" s="612"/>
      <c r="H24" s="612"/>
      <c r="I24" s="613"/>
      <c r="J24" s="613"/>
      <c r="K24" s="614"/>
      <c r="L24" s="614"/>
      <c r="M24" s="614"/>
      <c r="N24" s="614">
        <f>SUM(N17:N23)</f>
        <v>37309.469583800004</v>
      </c>
    </row>
    <row r="25" spans="1:14" x14ac:dyDescent="0.3">
      <c r="A25" s="615"/>
      <c r="B25" s="615"/>
      <c r="C25" s="615"/>
      <c r="D25" s="615"/>
      <c r="E25" s="615"/>
      <c r="F25" s="616"/>
      <c r="G25" s="615"/>
      <c r="H25" s="615"/>
      <c r="I25" s="617"/>
      <c r="J25" s="617"/>
      <c r="K25" s="618"/>
      <c r="L25" s="618"/>
      <c r="M25" s="618"/>
      <c r="N25" s="618"/>
    </row>
    <row r="26" spans="1:14" x14ac:dyDescent="0.3">
      <c r="A26" t="s">
        <v>137</v>
      </c>
      <c r="B26">
        <v>1216</v>
      </c>
      <c r="F26" s="72"/>
      <c r="I26" s="73"/>
      <c r="J26" s="73"/>
      <c r="K26" s="74"/>
      <c r="L26" s="74"/>
      <c r="M26" s="74"/>
      <c r="N26" s="74"/>
    </row>
    <row r="27" spans="1:14" x14ac:dyDescent="0.3">
      <c r="F27" s="72"/>
      <c r="I27" s="73"/>
      <c r="J27" s="73"/>
      <c r="K27" s="74"/>
      <c r="L27" s="74"/>
      <c r="M27" s="74"/>
      <c r="N27" s="74"/>
    </row>
    <row r="28" spans="1:14" x14ac:dyDescent="0.3">
      <c r="F28" s="72"/>
      <c r="I28" s="73"/>
      <c r="J28" s="73"/>
      <c r="K28" s="74"/>
      <c r="L28" s="74"/>
      <c r="M28" s="74"/>
      <c r="N28" s="74"/>
    </row>
    <row r="29" spans="1:14" x14ac:dyDescent="0.3">
      <c r="F29" s="72"/>
      <c r="I29" s="73"/>
      <c r="J29" s="73"/>
      <c r="K29" s="74"/>
      <c r="L29" s="74"/>
      <c r="M29" s="74"/>
      <c r="N29" s="74"/>
    </row>
    <row r="30" spans="1:14" x14ac:dyDescent="0.3">
      <c r="F30" s="72"/>
      <c r="I30" s="73"/>
      <c r="J30" s="73"/>
      <c r="K30" s="74"/>
      <c r="L30" s="74"/>
      <c r="M30" s="74"/>
      <c r="N30" s="74"/>
    </row>
    <row r="31" spans="1:14" x14ac:dyDescent="0.3">
      <c r="F31" s="72"/>
      <c r="I31" s="73"/>
      <c r="J31" s="73"/>
      <c r="K31" s="74"/>
      <c r="L31" s="74"/>
      <c r="M31" s="74"/>
      <c r="N31" s="74"/>
    </row>
    <row r="32" spans="1:14" x14ac:dyDescent="0.3">
      <c r="F32" s="72"/>
      <c r="I32" s="73"/>
      <c r="J32" s="73"/>
      <c r="K32" s="74"/>
      <c r="L32" s="74"/>
      <c r="M32" s="74"/>
      <c r="N32" s="74"/>
    </row>
    <row r="33" spans="1:14" x14ac:dyDescent="0.3">
      <c r="F33" s="72"/>
      <c r="G33" s="74"/>
      <c r="I33" s="73"/>
      <c r="J33" s="73"/>
      <c r="K33" s="74"/>
      <c r="L33" s="74"/>
      <c r="M33" s="74"/>
      <c r="N33" s="74"/>
    </row>
    <row r="34" spans="1:14" x14ac:dyDescent="0.3">
      <c r="A34" s="75" t="s">
        <v>28</v>
      </c>
      <c r="B34" s="75"/>
      <c r="C34" s="76"/>
      <c r="D34" s="75"/>
      <c r="E34" s="77" t="s">
        <v>29</v>
      </c>
      <c r="F34" s="78"/>
      <c r="G34" s="79"/>
      <c r="H34" s="594" t="s">
        <v>63</v>
      </c>
      <c r="I34" s="594"/>
      <c r="J34" s="77"/>
      <c r="K34" s="77" t="s">
        <v>64</v>
      </c>
      <c r="L34" s="77"/>
      <c r="M34" s="77"/>
      <c r="N34" s="80"/>
    </row>
    <row r="35" spans="1:14" x14ac:dyDescent="0.3">
      <c r="A35" s="595" t="s">
        <v>24</v>
      </c>
      <c r="B35" s="595"/>
      <c r="C35" s="82"/>
      <c r="D35" s="77"/>
      <c r="E35" s="595" t="s">
        <v>25</v>
      </c>
      <c r="F35" s="595"/>
      <c r="G35" s="79"/>
      <c r="H35" s="596" t="s">
        <v>32</v>
      </c>
      <c r="I35" s="596"/>
      <c r="J35" s="77"/>
      <c r="K35" s="77" t="s">
        <v>26</v>
      </c>
      <c r="L35" s="77"/>
      <c r="M35" s="77"/>
      <c r="N35" s="80"/>
    </row>
    <row r="36" spans="1:14" x14ac:dyDescent="0.3">
      <c r="A36" s="77"/>
      <c r="B36" s="77"/>
      <c r="C36" s="82"/>
      <c r="D36" s="77"/>
      <c r="E36" s="77"/>
      <c r="F36" s="83"/>
      <c r="G36" s="79"/>
      <c r="H36" s="79"/>
      <c r="I36" s="77"/>
      <c r="J36" s="77"/>
      <c r="K36" s="77"/>
      <c r="L36" s="77"/>
      <c r="M36" s="77"/>
      <c r="N36" s="80"/>
    </row>
    <row r="37" spans="1:14" x14ac:dyDescent="0.3">
      <c r="A37" s="85"/>
      <c r="B37" s="86"/>
      <c r="C37" s="87"/>
      <c r="D37" s="88" t="s">
        <v>27</v>
      </c>
      <c r="E37" s="88"/>
      <c r="F37" s="89"/>
      <c r="G37" s="88"/>
      <c r="H37" s="88"/>
      <c r="I37" s="88"/>
      <c r="J37" s="88"/>
      <c r="K37" s="88"/>
      <c r="L37" s="88"/>
      <c r="M37" s="88"/>
      <c r="N37" s="90"/>
    </row>
  </sheetData>
  <mergeCells count="6">
    <mergeCell ref="A10:C10"/>
    <mergeCell ref="A13:B13"/>
    <mergeCell ref="H34:I34"/>
    <mergeCell ref="A35:B35"/>
    <mergeCell ref="E35:F35"/>
    <mergeCell ref="H35:I3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01"/>
  <sheetViews>
    <sheetView workbookViewId="0">
      <selection sqref="A1:N101"/>
    </sheetView>
  </sheetViews>
  <sheetFormatPr baseColWidth="10" defaultRowHeight="14.4" x14ac:dyDescent="0.3"/>
  <sheetData>
    <row r="1" spans="1:14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4" x14ac:dyDescent="0.3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x14ac:dyDescent="0.3">
      <c r="A8" s="10" t="s">
        <v>1</v>
      </c>
      <c r="B8" s="8" t="s">
        <v>36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4" x14ac:dyDescent="0.3">
      <c r="A10" s="585" t="s">
        <v>5</v>
      </c>
      <c r="B10" s="585"/>
      <c r="C10" s="585"/>
      <c r="D10" s="265" t="s">
        <v>6</v>
      </c>
      <c r="E10" s="8" t="s">
        <v>35</v>
      </c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</row>
    <row r="11" spans="1:14" x14ac:dyDescent="0.3">
      <c r="A11" s="585"/>
      <c r="B11" s="585"/>
      <c r="C11" s="585"/>
      <c r="D11" s="265" t="s">
        <v>8</v>
      </c>
      <c r="E11" s="8"/>
      <c r="F11" s="8"/>
      <c r="G11" s="236"/>
      <c r="H11" s="585" t="s">
        <v>9</v>
      </c>
      <c r="I11" s="585"/>
      <c r="J11" s="8"/>
      <c r="K11" s="8"/>
      <c r="L11" s="8"/>
      <c r="M11" s="8"/>
      <c r="N11" s="8"/>
    </row>
    <row r="12" spans="1:14" x14ac:dyDescent="0.3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</row>
    <row r="13" spans="1:14" x14ac:dyDescent="0.3">
      <c r="A13" s="11" t="s">
        <v>42</v>
      </c>
      <c r="B13" s="11"/>
      <c r="C13" s="11"/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</row>
    <row r="14" spans="1:14" x14ac:dyDescent="0.3">
      <c r="A14" s="11" t="s">
        <v>33</v>
      </c>
      <c r="B14" s="11" t="s">
        <v>34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</row>
    <row r="15" spans="1:14" x14ac:dyDescent="0.3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</row>
    <row r="16" spans="1:14" ht="20.399999999999999" x14ac:dyDescent="0.3">
      <c r="A16" s="295" t="s">
        <v>10</v>
      </c>
      <c r="B16" s="295" t="s">
        <v>11</v>
      </c>
      <c r="C16" s="295" t="s">
        <v>12</v>
      </c>
      <c r="D16" s="341" t="s">
        <v>13</v>
      </c>
      <c r="E16" s="342" t="s">
        <v>14</v>
      </c>
      <c r="F16" s="342" t="s">
        <v>15</v>
      </c>
      <c r="G16" s="295" t="s">
        <v>16</v>
      </c>
      <c r="H16" s="295" t="s">
        <v>17</v>
      </c>
      <c r="I16" s="295" t="s">
        <v>18</v>
      </c>
      <c r="J16" s="296" t="s">
        <v>19</v>
      </c>
      <c r="K16" s="297" t="s">
        <v>20</v>
      </c>
      <c r="L16" s="297" t="s">
        <v>21</v>
      </c>
      <c r="M16" s="297" t="s">
        <v>22</v>
      </c>
      <c r="N16" s="297" t="s">
        <v>23</v>
      </c>
    </row>
    <row r="17" spans="1:14" x14ac:dyDescent="0.3">
      <c r="A17" s="598">
        <v>319</v>
      </c>
      <c r="B17" s="415" t="s">
        <v>1497</v>
      </c>
      <c r="C17" s="478">
        <v>42405</v>
      </c>
      <c r="D17" s="415">
        <v>236</v>
      </c>
      <c r="E17" s="517">
        <v>42384</v>
      </c>
      <c r="F17" s="600" t="s">
        <v>1104</v>
      </c>
      <c r="G17" s="601" t="s">
        <v>982</v>
      </c>
      <c r="H17" s="416" t="s">
        <v>1533</v>
      </c>
      <c r="I17" s="399" t="s">
        <v>983</v>
      </c>
      <c r="J17" s="481">
        <v>1</v>
      </c>
      <c r="K17" s="482">
        <v>2500</v>
      </c>
      <c r="L17" s="310">
        <f>+J17*K17</f>
        <v>2500</v>
      </c>
      <c r="M17" s="310">
        <f>+L17*0.16</f>
        <v>400</v>
      </c>
      <c r="N17" s="310">
        <f>+L17+M17</f>
        <v>2900</v>
      </c>
    </row>
    <row r="18" spans="1:14" ht="30.6" x14ac:dyDescent="0.3">
      <c r="A18" s="598">
        <v>318</v>
      </c>
      <c r="B18" s="415" t="s">
        <v>1500</v>
      </c>
      <c r="C18" s="478">
        <v>42405</v>
      </c>
      <c r="D18" s="399">
        <v>403</v>
      </c>
      <c r="E18" s="517">
        <v>42394</v>
      </c>
      <c r="F18" s="600" t="s">
        <v>1104</v>
      </c>
      <c r="G18" s="601" t="s">
        <v>66</v>
      </c>
      <c r="H18" s="485" t="s">
        <v>1534</v>
      </c>
      <c r="I18" s="399" t="s">
        <v>959</v>
      </c>
      <c r="J18" s="481">
        <v>22</v>
      </c>
      <c r="K18" s="482">
        <v>57.76</v>
      </c>
      <c r="L18" s="310">
        <f t="shared" ref="L18:L86" si="0">+J18*K18</f>
        <v>1270.72</v>
      </c>
      <c r="M18" s="310">
        <f t="shared" ref="M18:M86" si="1">+L18*0.16</f>
        <v>203.3152</v>
      </c>
      <c r="N18" s="310">
        <f t="shared" ref="N18:N86" si="2">+L18+M18</f>
        <v>1474.0352</v>
      </c>
    </row>
    <row r="19" spans="1:14" ht="30.6" x14ac:dyDescent="0.3">
      <c r="A19" s="598">
        <v>318</v>
      </c>
      <c r="B19" s="415" t="s">
        <v>1500</v>
      </c>
      <c r="C19" s="478">
        <v>42405</v>
      </c>
      <c r="D19" s="399">
        <v>403</v>
      </c>
      <c r="E19" s="517">
        <v>42394</v>
      </c>
      <c r="F19" s="600" t="s">
        <v>1104</v>
      </c>
      <c r="G19" s="349" t="s">
        <v>66</v>
      </c>
      <c r="H19" s="485" t="s">
        <v>1535</v>
      </c>
      <c r="I19" s="399" t="s">
        <v>959</v>
      </c>
      <c r="J19" s="481">
        <v>22</v>
      </c>
      <c r="K19" s="482">
        <v>81.900000000000006</v>
      </c>
      <c r="L19" s="310">
        <f t="shared" si="0"/>
        <v>1801.8000000000002</v>
      </c>
      <c r="M19" s="310">
        <f t="shared" si="1"/>
        <v>288.28800000000001</v>
      </c>
      <c r="N19" s="310">
        <f t="shared" si="2"/>
        <v>2090.0880000000002</v>
      </c>
    </row>
    <row r="20" spans="1:14" ht="40.799999999999997" x14ac:dyDescent="0.3">
      <c r="A20" s="598">
        <v>300</v>
      </c>
      <c r="B20" s="415"/>
      <c r="C20" s="478"/>
      <c r="D20" s="399">
        <v>551</v>
      </c>
      <c r="E20" s="517">
        <v>42394</v>
      </c>
      <c r="F20" s="600" t="s">
        <v>1140</v>
      </c>
      <c r="G20" s="605" t="s">
        <v>308</v>
      </c>
      <c r="H20" s="485" t="s">
        <v>1536</v>
      </c>
      <c r="I20" s="399" t="s">
        <v>57</v>
      </c>
      <c r="J20" s="481">
        <v>14</v>
      </c>
      <c r="K20" s="482">
        <v>585.20000000000005</v>
      </c>
      <c r="L20" s="310">
        <f t="shared" si="0"/>
        <v>8192.8000000000011</v>
      </c>
      <c r="M20" s="310">
        <f t="shared" si="1"/>
        <v>1310.8480000000002</v>
      </c>
      <c r="N20" s="310">
        <f t="shared" si="2"/>
        <v>9503.648000000001</v>
      </c>
    </row>
    <row r="21" spans="1:14" x14ac:dyDescent="0.3">
      <c r="A21" s="598">
        <v>326</v>
      </c>
      <c r="B21" s="415" t="s">
        <v>1501</v>
      </c>
      <c r="C21" s="478">
        <v>42408</v>
      </c>
      <c r="D21" s="399">
        <v>315</v>
      </c>
      <c r="E21" s="517">
        <v>42394</v>
      </c>
      <c r="F21" s="600" t="s">
        <v>1140</v>
      </c>
      <c r="G21" s="605" t="s">
        <v>1537</v>
      </c>
      <c r="H21" s="485" t="s">
        <v>56</v>
      </c>
      <c r="I21" s="399" t="s">
        <v>57</v>
      </c>
      <c r="J21" s="481">
        <v>1</v>
      </c>
      <c r="K21" s="482">
        <v>1400</v>
      </c>
      <c r="L21" s="310">
        <f t="shared" si="0"/>
        <v>1400</v>
      </c>
      <c r="M21" s="310">
        <f t="shared" si="1"/>
        <v>224</v>
      </c>
      <c r="N21" s="310">
        <f t="shared" si="2"/>
        <v>1624</v>
      </c>
    </row>
    <row r="22" spans="1:14" ht="20.399999999999999" x14ac:dyDescent="0.3">
      <c r="A22" s="598">
        <v>370</v>
      </c>
      <c r="B22" s="415" t="s">
        <v>1499</v>
      </c>
      <c r="C22" s="478">
        <v>42410</v>
      </c>
      <c r="D22" s="399">
        <v>1527</v>
      </c>
      <c r="E22" s="517">
        <v>42403</v>
      </c>
      <c r="F22" s="600" t="s">
        <v>1107</v>
      </c>
      <c r="G22" s="349" t="s">
        <v>1538</v>
      </c>
      <c r="H22" s="485" t="s">
        <v>1539</v>
      </c>
      <c r="I22" s="399" t="s">
        <v>1540</v>
      </c>
      <c r="J22" s="481">
        <v>6</v>
      </c>
      <c r="K22" s="482">
        <v>448.28</v>
      </c>
      <c r="L22" s="310">
        <f t="shared" si="0"/>
        <v>2689.68</v>
      </c>
      <c r="M22" s="310">
        <f t="shared" si="1"/>
        <v>430.34879999999998</v>
      </c>
      <c r="N22" s="310">
        <f t="shared" si="2"/>
        <v>3120.0288</v>
      </c>
    </row>
    <row r="23" spans="1:14" ht="20.399999999999999" x14ac:dyDescent="0.3">
      <c r="A23" s="598">
        <v>370</v>
      </c>
      <c r="B23" s="415" t="s">
        <v>1499</v>
      </c>
      <c r="C23" s="478">
        <v>42410</v>
      </c>
      <c r="D23" s="399">
        <v>1527</v>
      </c>
      <c r="E23" s="517">
        <v>42403</v>
      </c>
      <c r="F23" s="600" t="s">
        <v>1107</v>
      </c>
      <c r="G23" s="349" t="s">
        <v>1538</v>
      </c>
      <c r="H23" s="485" t="s">
        <v>1541</v>
      </c>
      <c r="I23" s="399" t="s">
        <v>1540</v>
      </c>
      <c r="J23" s="481">
        <v>1</v>
      </c>
      <c r="K23" s="482">
        <v>172.41</v>
      </c>
      <c r="L23" s="310">
        <f t="shared" si="0"/>
        <v>172.41</v>
      </c>
      <c r="M23" s="310">
        <f t="shared" si="1"/>
        <v>27.585599999999999</v>
      </c>
      <c r="N23" s="310">
        <f t="shared" si="2"/>
        <v>199.9956</v>
      </c>
    </row>
    <row r="24" spans="1:14" ht="20.399999999999999" x14ac:dyDescent="0.3">
      <c r="A24" s="598">
        <v>370</v>
      </c>
      <c r="B24" s="415" t="s">
        <v>1499</v>
      </c>
      <c r="C24" s="478">
        <v>42410</v>
      </c>
      <c r="D24" s="399">
        <v>1527</v>
      </c>
      <c r="E24" s="517">
        <v>42403</v>
      </c>
      <c r="F24" s="600" t="s">
        <v>1107</v>
      </c>
      <c r="G24" s="349" t="s">
        <v>1538</v>
      </c>
      <c r="H24" s="485" t="s">
        <v>1542</v>
      </c>
      <c r="I24" s="399" t="s">
        <v>959</v>
      </c>
      <c r="J24" s="481">
        <v>6</v>
      </c>
      <c r="K24" s="482">
        <v>24.14</v>
      </c>
      <c r="L24" s="310">
        <f t="shared" si="0"/>
        <v>144.84</v>
      </c>
      <c r="M24" s="310">
        <f t="shared" si="1"/>
        <v>23.174400000000002</v>
      </c>
      <c r="N24" s="310">
        <f t="shared" si="2"/>
        <v>168.01439999999999</v>
      </c>
    </row>
    <row r="25" spans="1:14" ht="20.399999999999999" x14ac:dyDescent="0.3">
      <c r="A25" s="598">
        <v>370</v>
      </c>
      <c r="B25" s="415" t="s">
        <v>1499</v>
      </c>
      <c r="C25" s="478">
        <v>42410</v>
      </c>
      <c r="D25" s="399">
        <v>1527</v>
      </c>
      <c r="E25" s="517">
        <v>42403</v>
      </c>
      <c r="F25" s="600" t="s">
        <v>1107</v>
      </c>
      <c r="G25" s="349" t="s">
        <v>1538</v>
      </c>
      <c r="H25" s="485" t="s">
        <v>1543</v>
      </c>
      <c r="I25" s="399" t="s">
        <v>959</v>
      </c>
      <c r="J25" s="481">
        <v>4</v>
      </c>
      <c r="K25" s="482">
        <v>8.6199999999999992</v>
      </c>
      <c r="L25" s="310">
        <f t="shared" si="0"/>
        <v>34.479999999999997</v>
      </c>
      <c r="M25" s="310">
        <f t="shared" si="1"/>
        <v>5.5167999999999999</v>
      </c>
      <c r="N25" s="310">
        <f t="shared" si="2"/>
        <v>39.996799999999993</v>
      </c>
    </row>
    <row r="26" spans="1:14" ht="20.399999999999999" x14ac:dyDescent="0.3">
      <c r="A26" s="598">
        <v>370</v>
      </c>
      <c r="B26" s="415" t="s">
        <v>1499</v>
      </c>
      <c r="C26" s="478">
        <v>42410</v>
      </c>
      <c r="D26" s="415">
        <v>1527</v>
      </c>
      <c r="E26" s="415">
        <v>42403</v>
      </c>
      <c r="F26" s="415" t="s">
        <v>1107</v>
      </c>
      <c r="G26" s="601" t="s">
        <v>1538</v>
      </c>
      <c r="H26" s="485" t="s">
        <v>1544</v>
      </c>
      <c r="I26" s="399" t="s">
        <v>959</v>
      </c>
      <c r="J26" s="481">
        <v>1</v>
      </c>
      <c r="K26" s="482">
        <v>94.83</v>
      </c>
      <c r="L26" s="310">
        <f t="shared" si="0"/>
        <v>94.83</v>
      </c>
      <c r="M26" s="310">
        <f t="shared" si="1"/>
        <v>15.172800000000001</v>
      </c>
      <c r="N26" s="310">
        <f t="shared" si="2"/>
        <v>110.00279999999999</v>
      </c>
    </row>
    <row r="27" spans="1:14" ht="30.6" x14ac:dyDescent="0.3">
      <c r="A27" s="598">
        <v>360</v>
      </c>
      <c r="B27" s="415" t="s">
        <v>1498</v>
      </c>
      <c r="C27" s="478">
        <v>42410</v>
      </c>
      <c r="D27" s="415">
        <v>158</v>
      </c>
      <c r="E27" s="415">
        <v>42403</v>
      </c>
      <c r="F27" s="415" t="s">
        <v>1165</v>
      </c>
      <c r="G27" s="601" t="s">
        <v>1038</v>
      </c>
      <c r="H27" s="485" t="s">
        <v>1545</v>
      </c>
      <c r="I27" s="399" t="s">
        <v>959</v>
      </c>
      <c r="J27" s="481">
        <v>20</v>
      </c>
      <c r="K27" s="482">
        <v>465</v>
      </c>
      <c r="L27" s="310">
        <f t="shared" si="0"/>
        <v>9300</v>
      </c>
      <c r="M27" s="310">
        <f t="shared" si="1"/>
        <v>1488</v>
      </c>
      <c r="N27" s="310">
        <f t="shared" si="2"/>
        <v>10788</v>
      </c>
    </row>
    <row r="28" spans="1:14" ht="30.6" x14ac:dyDescent="0.3">
      <c r="A28" s="598">
        <v>360</v>
      </c>
      <c r="B28" s="415" t="s">
        <v>1498</v>
      </c>
      <c r="C28" s="478">
        <v>42410</v>
      </c>
      <c r="D28" s="415">
        <v>158</v>
      </c>
      <c r="E28" s="415">
        <v>42403</v>
      </c>
      <c r="F28" s="415" t="s">
        <v>1165</v>
      </c>
      <c r="G28" s="349" t="s">
        <v>1038</v>
      </c>
      <c r="H28" s="485" t="s">
        <v>965</v>
      </c>
      <c r="I28" s="399" t="s">
        <v>959</v>
      </c>
      <c r="J28" s="481">
        <v>40</v>
      </c>
      <c r="K28" s="482">
        <v>55</v>
      </c>
      <c r="L28" s="310">
        <f t="shared" si="0"/>
        <v>2200</v>
      </c>
      <c r="M28" s="310">
        <f t="shared" si="1"/>
        <v>352</v>
      </c>
      <c r="N28" s="310">
        <f t="shared" si="2"/>
        <v>2552</v>
      </c>
    </row>
    <row r="29" spans="1:14" ht="20.399999999999999" x14ac:dyDescent="0.3">
      <c r="A29" s="598">
        <v>397</v>
      </c>
      <c r="B29" s="415" t="s">
        <v>1502</v>
      </c>
      <c r="C29" s="478">
        <v>42418</v>
      </c>
      <c r="D29" s="415">
        <v>289</v>
      </c>
      <c r="E29" s="415">
        <v>42409</v>
      </c>
      <c r="F29" s="415" t="s">
        <v>1107</v>
      </c>
      <c r="G29" s="349" t="s">
        <v>982</v>
      </c>
      <c r="H29" s="485" t="s">
        <v>968</v>
      </c>
      <c r="I29" s="399" t="s">
        <v>112</v>
      </c>
      <c r="J29" s="481">
        <v>20</v>
      </c>
      <c r="K29" s="482">
        <v>13.79</v>
      </c>
      <c r="L29" s="310">
        <f t="shared" si="0"/>
        <v>275.79999999999995</v>
      </c>
      <c r="M29" s="310">
        <f t="shared" si="1"/>
        <v>44.127999999999993</v>
      </c>
      <c r="N29" s="310">
        <f t="shared" si="2"/>
        <v>319.92799999999994</v>
      </c>
    </row>
    <row r="30" spans="1:14" ht="30.6" x14ac:dyDescent="0.3">
      <c r="A30" s="598">
        <v>397</v>
      </c>
      <c r="B30" s="415" t="s">
        <v>1502</v>
      </c>
      <c r="C30" s="478">
        <v>42418</v>
      </c>
      <c r="D30" s="415">
        <v>289</v>
      </c>
      <c r="E30" s="415">
        <v>42409</v>
      </c>
      <c r="F30" s="415" t="s">
        <v>1107</v>
      </c>
      <c r="G30" s="349" t="s">
        <v>982</v>
      </c>
      <c r="H30" s="485" t="s">
        <v>1546</v>
      </c>
      <c r="I30" s="399" t="s">
        <v>959</v>
      </c>
      <c r="J30" s="481">
        <v>10</v>
      </c>
      <c r="K30" s="482">
        <v>75.006</v>
      </c>
      <c r="L30" s="310">
        <f t="shared" si="0"/>
        <v>750.06</v>
      </c>
      <c r="M30" s="310">
        <f t="shared" si="1"/>
        <v>120.00959999999999</v>
      </c>
      <c r="N30" s="310">
        <f t="shared" si="2"/>
        <v>870.06959999999992</v>
      </c>
    </row>
    <row r="31" spans="1:14" ht="30.6" x14ac:dyDescent="0.3">
      <c r="A31" s="598">
        <v>246</v>
      </c>
      <c r="B31" s="415" t="s">
        <v>1487</v>
      </c>
      <c r="C31" s="478">
        <v>42391</v>
      </c>
      <c r="D31" s="415"/>
      <c r="E31" s="415">
        <v>42389</v>
      </c>
      <c r="F31" s="415" t="s">
        <v>1122</v>
      </c>
      <c r="G31" s="349" t="s">
        <v>1018</v>
      </c>
      <c r="H31" s="485" t="s">
        <v>1547</v>
      </c>
      <c r="I31" s="399"/>
      <c r="J31" s="481"/>
      <c r="K31" s="482"/>
      <c r="L31" s="310">
        <f t="shared" si="0"/>
        <v>0</v>
      </c>
      <c r="M31" s="310">
        <f t="shared" si="1"/>
        <v>0</v>
      </c>
      <c r="N31" s="482">
        <v>24900</v>
      </c>
    </row>
    <row r="32" spans="1:14" ht="30.6" x14ac:dyDescent="0.3">
      <c r="A32" s="598">
        <v>256</v>
      </c>
      <c r="B32" s="415" t="s">
        <v>1488</v>
      </c>
      <c r="C32" s="478">
        <v>42396</v>
      </c>
      <c r="D32" s="415"/>
      <c r="E32" s="415">
        <v>42395</v>
      </c>
      <c r="F32" s="415" t="s">
        <v>1122</v>
      </c>
      <c r="G32" s="349" t="s">
        <v>1018</v>
      </c>
      <c r="H32" s="485" t="s">
        <v>1548</v>
      </c>
      <c r="I32" s="399"/>
      <c r="J32" s="481"/>
      <c r="K32" s="482"/>
      <c r="L32" s="310">
        <f t="shared" si="0"/>
        <v>0</v>
      </c>
      <c r="M32" s="310">
        <f t="shared" si="1"/>
        <v>0</v>
      </c>
      <c r="N32" s="482">
        <v>30550</v>
      </c>
    </row>
    <row r="33" spans="1:14" ht="40.799999999999997" x14ac:dyDescent="0.3">
      <c r="A33" s="598">
        <v>281</v>
      </c>
      <c r="B33" s="415" t="s">
        <v>1489</v>
      </c>
      <c r="C33" s="478">
        <v>42403</v>
      </c>
      <c r="D33" s="415"/>
      <c r="E33" s="415">
        <v>42402</v>
      </c>
      <c r="F33" s="415" t="s">
        <v>1122</v>
      </c>
      <c r="G33" s="349" t="s">
        <v>1018</v>
      </c>
      <c r="H33" s="485" t="s">
        <v>1549</v>
      </c>
      <c r="I33" s="399"/>
      <c r="J33" s="481"/>
      <c r="K33" s="482"/>
      <c r="L33" s="310">
        <f t="shared" si="0"/>
        <v>0</v>
      </c>
      <c r="M33" s="310">
        <f t="shared" si="1"/>
        <v>0</v>
      </c>
      <c r="N33" s="482">
        <v>35250</v>
      </c>
    </row>
    <row r="34" spans="1:14" ht="40.799999999999997" x14ac:dyDescent="0.3">
      <c r="A34" s="598">
        <v>356</v>
      </c>
      <c r="B34" s="415" t="s">
        <v>1490</v>
      </c>
      <c r="C34" s="478">
        <v>42410</v>
      </c>
      <c r="D34" s="415"/>
      <c r="E34" s="415">
        <v>42409</v>
      </c>
      <c r="F34" s="415" t="s">
        <v>1122</v>
      </c>
      <c r="G34" s="349" t="s">
        <v>1018</v>
      </c>
      <c r="H34" s="485" t="s">
        <v>1550</v>
      </c>
      <c r="I34" s="399"/>
      <c r="J34" s="481"/>
      <c r="K34" s="482"/>
      <c r="L34" s="310">
        <f t="shared" si="0"/>
        <v>0</v>
      </c>
      <c r="M34" s="310">
        <f t="shared" si="1"/>
        <v>0</v>
      </c>
      <c r="N34" s="482">
        <v>29950</v>
      </c>
    </row>
    <row r="35" spans="1:14" ht="30.6" x14ac:dyDescent="0.3">
      <c r="A35" s="598">
        <v>230</v>
      </c>
      <c r="B35" s="415" t="s">
        <v>1486</v>
      </c>
      <c r="C35" s="478">
        <v>42383</v>
      </c>
      <c r="D35" s="415"/>
      <c r="E35" s="415">
        <v>42383</v>
      </c>
      <c r="F35" s="415" t="s">
        <v>1122</v>
      </c>
      <c r="G35" s="349" t="s">
        <v>1018</v>
      </c>
      <c r="H35" s="485" t="s">
        <v>1551</v>
      </c>
      <c r="I35" s="399"/>
      <c r="J35" s="481"/>
      <c r="K35" s="482"/>
      <c r="L35" s="310">
        <f t="shared" si="0"/>
        <v>0</v>
      </c>
      <c r="M35" s="310">
        <f t="shared" si="1"/>
        <v>0</v>
      </c>
      <c r="N35" s="482">
        <v>18900</v>
      </c>
    </row>
    <row r="36" spans="1:14" ht="40.799999999999997" x14ac:dyDescent="0.3">
      <c r="A36" s="598" t="s">
        <v>1105</v>
      </c>
      <c r="B36" s="415" t="s">
        <v>1103</v>
      </c>
      <c r="C36" s="478">
        <v>42496</v>
      </c>
      <c r="D36" s="415">
        <v>2122</v>
      </c>
      <c r="E36" s="415">
        <v>42444</v>
      </c>
      <c r="F36" s="415" t="s">
        <v>1104</v>
      </c>
      <c r="G36" s="349" t="s">
        <v>1086</v>
      </c>
      <c r="H36" s="485" t="s">
        <v>1533</v>
      </c>
      <c r="I36" s="399" t="s">
        <v>958</v>
      </c>
      <c r="J36" s="481">
        <v>60</v>
      </c>
      <c r="K36" s="482">
        <v>114.224137</v>
      </c>
      <c r="L36" s="310">
        <f t="shared" si="0"/>
        <v>6853.4482200000002</v>
      </c>
      <c r="M36" s="310">
        <f t="shared" si="1"/>
        <v>1096.5517152</v>
      </c>
      <c r="N36" s="310">
        <f t="shared" si="2"/>
        <v>7949.9999352000004</v>
      </c>
    </row>
    <row r="37" spans="1:14" ht="20.399999999999999" x14ac:dyDescent="0.3">
      <c r="A37" s="598">
        <v>494</v>
      </c>
      <c r="B37" s="415" t="s">
        <v>1507</v>
      </c>
      <c r="C37" s="478">
        <v>42437</v>
      </c>
      <c r="D37" s="415">
        <v>573</v>
      </c>
      <c r="E37" s="415">
        <v>42424</v>
      </c>
      <c r="F37" s="415" t="s">
        <v>1265</v>
      </c>
      <c r="G37" s="349" t="s">
        <v>308</v>
      </c>
      <c r="H37" s="485" t="s">
        <v>56</v>
      </c>
      <c r="I37" s="399" t="s">
        <v>57</v>
      </c>
      <c r="J37" s="481">
        <v>2</v>
      </c>
      <c r="K37" s="482">
        <v>1400</v>
      </c>
      <c r="L37" s="310">
        <f t="shared" si="0"/>
        <v>2800</v>
      </c>
      <c r="M37" s="310">
        <f t="shared" si="1"/>
        <v>448</v>
      </c>
      <c r="N37" s="310">
        <f t="shared" si="2"/>
        <v>3248</v>
      </c>
    </row>
    <row r="38" spans="1:14" ht="20.399999999999999" x14ac:dyDescent="0.3">
      <c r="A38" s="598">
        <v>494</v>
      </c>
      <c r="B38" s="415" t="s">
        <v>1507</v>
      </c>
      <c r="C38" s="478">
        <v>42437</v>
      </c>
      <c r="D38" s="415">
        <v>573</v>
      </c>
      <c r="E38" s="415">
        <v>42424</v>
      </c>
      <c r="F38" s="415" t="s">
        <v>1265</v>
      </c>
      <c r="G38" s="349" t="s">
        <v>308</v>
      </c>
      <c r="H38" s="485" t="s">
        <v>127</v>
      </c>
      <c r="I38" s="399" t="s">
        <v>57</v>
      </c>
      <c r="J38" s="481">
        <v>1</v>
      </c>
      <c r="K38" s="482">
        <v>1350</v>
      </c>
      <c r="L38" s="310">
        <f t="shared" si="0"/>
        <v>1350</v>
      </c>
      <c r="M38" s="310">
        <f t="shared" si="1"/>
        <v>216</v>
      </c>
      <c r="N38" s="310">
        <f t="shared" si="2"/>
        <v>1566</v>
      </c>
    </row>
    <row r="39" spans="1:14" ht="30.6" x14ac:dyDescent="0.3">
      <c r="A39" s="598">
        <v>423</v>
      </c>
      <c r="B39" s="415"/>
      <c r="C39" s="478"/>
      <c r="D39" s="415">
        <v>417</v>
      </c>
      <c r="E39" s="415">
        <v>42416</v>
      </c>
      <c r="F39" s="415" t="s">
        <v>1104</v>
      </c>
      <c r="G39" s="349" t="s">
        <v>66</v>
      </c>
      <c r="H39" s="485" t="s">
        <v>1535</v>
      </c>
      <c r="I39" s="399" t="s">
        <v>959</v>
      </c>
      <c r="J39" s="481">
        <v>28</v>
      </c>
      <c r="K39" s="482">
        <v>81.900000000000006</v>
      </c>
      <c r="L39" s="310">
        <f t="shared" si="0"/>
        <v>2293.2000000000003</v>
      </c>
      <c r="M39" s="310">
        <f t="shared" si="1"/>
        <v>366.91200000000003</v>
      </c>
      <c r="N39" s="310">
        <f t="shared" si="2"/>
        <v>2660.1120000000001</v>
      </c>
    </row>
    <row r="40" spans="1:14" ht="30.6" x14ac:dyDescent="0.3">
      <c r="A40" s="598">
        <v>423</v>
      </c>
      <c r="B40" s="415"/>
      <c r="C40" s="478"/>
      <c r="D40" s="415">
        <v>417</v>
      </c>
      <c r="E40" s="415">
        <v>42416</v>
      </c>
      <c r="F40" s="415" t="s">
        <v>1104</v>
      </c>
      <c r="G40" s="349" t="s">
        <v>66</v>
      </c>
      <c r="H40" s="485" t="s">
        <v>1534</v>
      </c>
      <c r="I40" s="399" t="s">
        <v>959</v>
      </c>
      <c r="J40" s="481">
        <v>25</v>
      </c>
      <c r="K40" s="482">
        <v>57.76</v>
      </c>
      <c r="L40" s="310">
        <f t="shared" si="0"/>
        <v>1444</v>
      </c>
      <c r="M40" s="310">
        <f t="shared" si="1"/>
        <v>231.04</v>
      </c>
      <c r="N40" s="310">
        <f t="shared" si="2"/>
        <v>1675.04</v>
      </c>
    </row>
    <row r="41" spans="1:14" ht="30.6" x14ac:dyDescent="0.3">
      <c r="A41" s="598">
        <v>416</v>
      </c>
      <c r="B41" s="415" t="s">
        <v>1504</v>
      </c>
      <c r="C41" s="478">
        <v>42422</v>
      </c>
      <c r="D41" s="415">
        <v>478</v>
      </c>
      <c r="E41" s="415">
        <v>42410</v>
      </c>
      <c r="F41" s="415" t="s">
        <v>1107</v>
      </c>
      <c r="G41" s="349" t="s">
        <v>219</v>
      </c>
      <c r="H41" s="485" t="s">
        <v>1552</v>
      </c>
      <c r="I41" s="399" t="s">
        <v>1540</v>
      </c>
      <c r="J41" s="481">
        <v>12</v>
      </c>
      <c r="K41" s="482">
        <v>107.76</v>
      </c>
      <c r="L41" s="310">
        <f t="shared" si="0"/>
        <v>1293.1200000000001</v>
      </c>
      <c r="M41" s="310">
        <f t="shared" si="1"/>
        <v>206.89920000000004</v>
      </c>
      <c r="N41" s="310">
        <f t="shared" si="2"/>
        <v>1500.0192000000002</v>
      </c>
    </row>
    <row r="42" spans="1:14" ht="30.6" x14ac:dyDescent="0.3">
      <c r="A42" s="598">
        <v>416</v>
      </c>
      <c r="B42" s="415" t="s">
        <v>1504</v>
      </c>
      <c r="C42" s="478">
        <v>42422</v>
      </c>
      <c r="D42" s="415">
        <v>478</v>
      </c>
      <c r="E42" s="415">
        <v>42410</v>
      </c>
      <c r="F42" s="415" t="s">
        <v>1107</v>
      </c>
      <c r="G42" s="349" t="s">
        <v>219</v>
      </c>
      <c r="H42" s="485" t="s">
        <v>1553</v>
      </c>
      <c r="I42" s="399" t="s">
        <v>959</v>
      </c>
      <c r="J42" s="481">
        <v>10</v>
      </c>
      <c r="K42" s="482">
        <v>137.07</v>
      </c>
      <c r="L42" s="310">
        <f t="shared" si="0"/>
        <v>1370.6999999999998</v>
      </c>
      <c r="M42" s="310">
        <f t="shared" si="1"/>
        <v>219.31199999999998</v>
      </c>
      <c r="N42" s="310">
        <f t="shared" si="2"/>
        <v>1590.0119999999997</v>
      </c>
    </row>
    <row r="43" spans="1:14" ht="30.6" x14ac:dyDescent="0.3">
      <c r="A43" s="598">
        <v>416</v>
      </c>
      <c r="B43" s="415" t="s">
        <v>1504</v>
      </c>
      <c r="C43" s="478">
        <v>42422</v>
      </c>
      <c r="D43" s="415">
        <v>478</v>
      </c>
      <c r="E43" s="415">
        <v>42410</v>
      </c>
      <c r="F43" s="415" t="s">
        <v>1107</v>
      </c>
      <c r="G43" s="349" t="s">
        <v>219</v>
      </c>
      <c r="H43" s="485" t="s">
        <v>968</v>
      </c>
      <c r="I43" s="399" t="s">
        <v>112</v>
      </c>
      <c r="J43" s="481">
        <v>10</v>
      </c>
      <c r="K43" s="482">
        <v>16.38</v>
      </c>
      <c r="L43" s="310">
        <f t="shared" si="0"/>
        <v>163.79999999999998</v>
      </c>
      <c r="M43" s="310">
        <f t="shared" si="1"/>
        <v>26.207999999999998</v>
      </c>
      <c r="N43" s="310">
        <f t="shared" si="2"/>
        <v>190.00799999999998</v>
      </c>
    </row>
    <row r="44" spans="1:14" ht="30.6" x14ac:dyDescent="0.3">
      <c r="A44" s="598">
        <v>416</v>
      </c>
      <c r="B44" s="415" t="s">
        <v>1504</v>
      </c>
      <c r="C44" s="478">
        <v>42422</v>
      </c>
      <c r="D44" s="415">
        <v>478</v>
      </c>
      <c r="E44" s="415">
        <v>42410</v>
      </c>
      <c r="F44" s="415" t="s">
        <v>1107</v>
      </c>
      <c r="G44" s="349" t="s">
        <v>219</v>
      </c>
      <c r="H44" s="485" t="s">
        <v>1554</v>
      </c>
      <c r="I44" s="399" t="s">
        <v>112</v>
      </c>
      <c r="J44" s="481">
        <v>10</v>
      </c>
      <c r="K44" s="482">
        <v>21.55</v>
      </c>
      <c r="L44" s="310">
        <f t="shared" si="0"/>
        <v>215.5</v>
      </c>
      <c r="M44" s="310">
        <f t="shared" si="1"/>
        <v>34.480000000000004</v>
      </c>
      <c r="N44" s="310">
        <f t="shared" si="2"/>
        <v>249.98000000000002</v>
      </c>
    </row>
    <row r="45" spans="1:14" ht="30.6" x14ac:dyDescent="0.3">
      <c r="A45" s="598">
        <v>416</v>
      </c>
      <c r="B45" s="415" t="s">
        <v>1504</v>
      </c>
      <c r="C45" s="478">
        <v>42422</v>
      </c>
      <c r="D45" s="415">
        <v>478</v>
      </c>
      <c r="E45" s="415">
        <v>42410</v>
      </c>
      <c r="F45" s="415" t="s">
        <v>1107</v>
      </c>
      <c r="G45" s="349" t="s">
        <v>219</v>
      </c>
      <c r="H45" s="485" t="s">
        <v>1555</v>
      </c>
      <c r="I45" s="399" t="s">
        <v>1540</v>
      </c>
      <c r="J45" s="481">
        <v>6</v>
      </c>
      <c r="K45" s="482">
        <v>448.28</v>
      </c>
      <c r="L45" s="310">
        <f t="shared" si="0"/>
        <v>2689.68</v>
      </c>
      <c r="M45" s="310">
        <f t="shared" si="1"/>
        <v>430.34879999999998</v>
      </c>
      <c r="N45" s="310">
        <f t="shared" si="2"/>
        <v>3120.0288</v>
      </c>
    </row>
    <row r="46" spans="1:14" ht="30.6" x14ac:dyDescent="0.3">
      <c r="A46" s="598">
        <v>416</v>
      </c>
      <c r="B46" s="415" t="s">
        <v>1504</v>
      </c>
      <c r="C46" s="478">
        <v>42422</v>
      </c>
      <c r="D46" s="415">
        <v>478</v>
      </c>
      <c r="E46" s="415">
        <v>42410</v>
      </c>
      <c r="F46" s="415" t="s">
        <v>1107</v>
      </c>
      <c r="G46" s="349" t="s">
        <v>219</v>
      </c>
      <c r="H46" s="485" t="s">
        <v>1556</v>
      </c>
      <c r="I46" s="399" t="s">
        <v>959</v>
      </c>
      <c r="J46" s="481">
        <v>4</v>
      </c>
      <c r="K46" s="482">
        <v>77.59</v>
      </c>
      <c r="L46" s="310">
        <f t="shared" si="0"/>
        <v>310.36</v>
      </c>
      <c r="M46" s="310">
        <f t="shared" si="1"/>
        <v>49.657600000000002</v>
      </c>
      <c r="N46" s="310">
        <f t="shared" si="2"/>
        <v>360.01760000000002</v>
      </c>
    </row>
    <row r="47" spans="1:14" ht="30.6" x14ac:dyDescent="0.3">
      <c r="A47" s="598">
        <v>416</v>
      </c>
      <c r="B47" s="415" t="s">
        <v>1504</v>
      </c>
      <c r="C47" s="478">
        <v>42422</v>
      </c>
      <c r="D47" s="415">
        <v>478</v>
      </c>
      <c r="E47" s="415">
        <v>42410</v>
      </c>
      <c r="F47" s="415" t="s">
        <v>1107</v>
      </c>
      <c r="G47" s="349" t="s">
        <v>219</v>
      </c>
      <c r="H47" s="485" t="s">
        <v>1544</v>
      </c>
      <c r="I47" s="399" t="s">
        <v>1003</v>
      </c>
      <c r="J47" s="619">
        <v>0.5</v>
      </c>
      <c r="K47" s="482">
        <v>64.66</v>
      </c>
      <c r="L47" s="310">
        <f t="shared" si="0"/>
        <v>32.33</v>
      </c>
      <c r="M47" s="310">
        <f t="shared" si="1"/>
        <v>5.1727999999999996</v>
      </c>
      <c r="N47" s="310">
        <f t="shared" si="2"/>
        <v>37.502800000000001</v>
      </c>
    </row>
    <row r="48" spans="1:14" ht="122.4" x14ac:dyDescent="0.3">
      <c r="A48" s="598">
        <v>417</v>
      </c>
      <c r="B48" s="415" t="s">
        <v>1505</v>
      </c>
      <c r="C48" s="478">
        <v>42422</v>
      </c>
      <c r="D48" s="415">
        <v>40</v>
      </c>
      <c r="E48" s="415">
        <v>42410</v>
      </c>
      <c r="F48" s="415" t="s">
        <v>1107</v>
      </c>
      <c r="G48" s="349" t="s">
        <v>1557</v>
      </c>
      <c r="H48" s="485" t="s">
        <v>1558</v>
      </c>
      <c r="I48" s="399" t="s">
        <v>959</v>
      </c>
      <c r="J48" s="481">
        <v>3</v>
      </c>
      <c r="K48" s="482">
        <v>1833.5</v>
      </c>
      <c r="L48" s="310">
        <f t="shared" si="0"/>
        <v>5500.5</v>
      </c>
      <c r="M48" s="310">
        <f t="shared" si="1"/>
        <v>880.08</v>
      </c>
      <c r="N48" s="310">
        <f t="shared" si="2"/>
        <v>6380.58</v>
      </c>
    </row>
    <row r="49" spans="1:14" ht="30.6" x14ac:dyDescent="0.3">
      <c r="A49" s="598">
        <v>6</v>
      </c>
      <c r="B49" s="415" t="s">
        <v>1513</v>
      </c>
      <c r="C49" s="478">
        <v>42423</v>
      </c>
      <c r="D49" s="415">
        <v>425</v>
      </c>
      <c r="E49" s="415">
        <v>42436</v>
      </c>
      <c r="F49" s="415" t="s">
        <v>1104</v>
      </c>
      <c r="G49" s="349" t="s">
        <v>66</v>
      </c>
      <c r="H49" s="485" t="s">
        <v>1559</v>
      </c>
      <c r="I49" s="399" t="s">
        <v>959</v>
      </c>
      <c r="J49" s="481">
        <v>46</v>
      </c>
      <c r="K49" s="482">
        <v>81.900000000000006</v>
      </c>
      <c r="L49" s="310">
        <f t="shared" si="0"/>
        <v>3767.4</v>
      </c>
      <c r="M49" s="310">
        <f t="shared" si="1"/>
        <v>602.78399999999999</v>
      </c>
      <c r="N49" s="310">
        <f t="shared" si="2"/>
        <v>4370.1840000000002</v>
      </c>
    </row>
    <row r="50" spans="1:14" ht="40.799999999999997" x14ac:dyDescent="0.3">
      <c r="A50" s="598">
        <v>372</v>
      </c>
      <c r="B50" s="415" t="s">
        <v>1491</v>
      </c>
      <c r="C50" s="478">
        <v>42412</v>
      </c>
      <c r="D50" s="415"/>
      <c r="E50" s="415">
        <v>42411</v>
      </c>
      <c r="F50" s="415" t="s">
        <v>1122</v>
      </c>
      <c r="G50" s="349" t="s">
        <v>1018</v>
      </c>
      <c r="H50" s="485" t="s">
        <v>1560</v>
      </c>
      <c r="I50" s="399"/>
      <c r="J50" s="481"/>
      <c r="K50" s="482"/>
      <c r="L50" s="310">
        <f t="shared" si="0"/>
        <v>0</v>
      </c>
      <c r="M50" s="310">
        <f t="shared" si="1"/>
        <v>0</v>
      </c>
      <c r="N50" s="482">
        <v>28200</v>
      </c>
    </row>
    <row r="51" spans="1:14" ht="30.6" x14ac:dyDescent="0.3">
      <c r="A51" s="598">
        <v>7</v>
      </c>
      <c r="B51" s="415" t="s">
        <v>1503</v>
      </c>
      <c r="C51" s="478">
        <v>42443</v>
      </c>
      <c r="D51" s="415">
        <v>490</v>
      </c>
      <c r="E51" s="415">
        <v>42428</v>
      </c>
      <c r="F51" s="415" t="s">
        <v>1104</v>
      </c>
      <c r="G51" s="349" t="s">
        <v>219</v>
      </c>
      <c r="H51" s="485" t="s">
        <v>1533</v>
      </c>
      <c r="I51" s="399" t="s">
        <v>983</v>
      </c>
      <c r="J51" s="481">
        <v>2</v>
      </c>
      <c r="K51" s="482">
        <v>2500</v>
      </c>
      <c r="L51" s="310">
        <f t="shared" si="0"/>
        <v>5000</v>
      </c>
      <c r="M51" s="310">
        <f t="shared" si="1"/>
        <v>800</v>
      </c>
      <c r="N51" s="310">
        <f t="shared" si="2"/>
        <v>5800</v>
      </c>
    </row>
    <row r="52" spans="1:14" ht="30.6" x14ac:dyDescent="0.3">
      <c r="A52" s="598">
        <v>487</v>
      </c>
      <c r="B52" s="415" t="s">
        <v>1514</v>
      </c>
      <c r="C52" s="478">
        <v>42437</v>
      </c>
      <c r="D52" s="415">
        <v>502</v>
      </c>
      <c r="E52" s="415">
        <v>42430</v>
      </c>
      <c r="F52" s="415" t="s">
        <v>1515</v>
      </c>
      <c r="G52" s="349" t="s">
        <v>219</v>
      </c>
      <c r="H52" s="485" t="s">
        <v>1561</v>
      </c>
      <c r="I52" s="399" t="s">
        <v>959</v>
      </c>
      <c r="J52" s="481">
        <v>4</v>
      </c>
      <c r="K52" s="482">
        <v>94.83</v>
      </c>
      <c r="L52" s="310">
        <f t="shared" si="0"/>
        <v>379.32</v>
      </c>
      <c r="M52" s="310">
        <f t="shared" si="1"/>
        <v>60.691200000000002</v>
      </c>
      <c r="N52" s="310">
        <f t="shared" si="2"/>
        <v>440.01119999999997</v>
      </c>
    </row>
    <row r="53" spans="1:14" ht="30.6" x14ac:dyDescent="0.3">
      <c r="A53" s="598">
        <v>487</v>
      </c>
      <c r="B53" s="415" t="s">
        <v>1514</v>
      </c>
      <c r="C53" s="478">
        <v>42437</v>
      </c>
      <c r="D53" s="415">
        <v>502</v>
      </c>
      <c r="E53" s="415">
        <v>42430</v>
      </c>
      <c r="F53" s="415" t="s">
        <v>1515</v>
      </c>
      <c r="G53" s="349" t="s">
        <v>219</v>
      </c>
      <c r="H53" s="485" t="s">
        <v>117</v>
      </c>
      <c r="I53" s="399" t="s">
        <v>959</v>
      </c>
      <c r="J53" s="481">
        <v>2</v>
      </c>
      <c r="K53" s="482">
        <v>137.06</v>
      </c>
      <c r="L53" s="310">
        <f t="shared" si="0"/>
        <v>274.12</v>
      </c>
      <c r="M53" s="310">
        <f t="shared" si="1"/>
        <v>43.859200000000001</v>
      </c>
      <c r="N53" s="310">
        <f t="shared" si="2"/>
        <v>317.97919999999999</v>
      </c>
    </row>
    <row r="54" spans="1:14" ht="30.6" x14ac:dyDescent="0.3">
      <c r="A54" s="598">
        <v>487</v>
      </c>
      <c r="B54" s="415" t="s">
        <v>1514</v>
      </c>
      <c r="C54" s="478">
        <v>42437</v>
      </c>
      <c r="D54" s="415">
        <v>502</v>
      </c>
      <c r="E54" s="415">
        <v>42430</v>
      </c>
      <c r="F54" s="415" t="s">
        <v>1515</v>
      </c>
      <c r="G54" s="349" t="s">
        <v>219</v>
      </c>
      <c r="H54" s="485" t="s">
        <v>1562</v>
      </c>
      <c r="I54" s="399" t="s">
        <v>112</v>
      </c>
      <c r="J54" s="481">
        <v>10</v>
      </c>
      <c r="K54" s="482">
        <v>16.38</v>
      </c>
      <c r="L54" s="310">
        <f t="shared" si="0"/>
        <v>163.79999999999998</v>
      </c>
      <c r="M54" s="310">
        <f t="shared" si="1"/>
        <v>26.207999999999998</v>
      </c>
      <c r="N54" s="310">
        <f t="shared" si="2"/>
        <v>190.00799999999998</v>
      </c>
    </row>
    <row r="55" spans="1:14" ht="30.6" x14ac:dyDescent="0.3">
      <c r="A55" s="598">
        <v>487</v>
      </c>
      <c r="B55" s="415" t="s">
        <v>1514</v>
      </c>
      <c r="C55" s="478">
        <v>42437</v>
      </c>
      <c r="D55" s="415">
        <v>502</v>
      </c>
      <c r="E55" s="415">
        <v>42430</v>
      </c>
      <c r="F55" s="415" t="s">
        <v>1515</v>
      </c>
      <c r="G55" s="349" t="s">
        <v>219</v>
      </c>
      <c r="H55" s="485" t="s">
        <v>1554</v>
      </c>
      <c r="I55" s="399" t="s">
        <v>112</v>
      </c>
      <c r="J55" s="481">
        <v>1</v>
      </c>
      <c r="K55" s="482">
        <v>21.55</v>
      </c>
      <c r="L55" s="310">
        <f t="shared" si="0"/>
        <v>21.55</v>
      </c>
      <c r="M55" s="310">
        <f t="shared" si="1"/>
        <v>3.4480000000000004</v>
      </c>
      <c r="N55" s="310">
        <f t="shared" si="2"/>
        <v>24.998000000000001</v>
      </c>
    </row>
    <row r="56" spans="1:14" ht="40.799999999999997" x14ac:dyDescent="0.3">
      <c r="A56" s="598">
        <v>426</v>
      </c>
      <c r="B56" s="415" t="s">
        <v>1492</v>
      </c>
      <c r="C56" s="478">
        <v>42423</v>
      </c>
      <c r="D56" s="415"/>
      <c r="E56" s="415"/>
      <c r="F56" s="415" t="s">
        <v>1122</v>
      </c>
      <c r="G56" s="349" t="s">
        <v>1018</v>
      </c>
      <c r="H56" s="485" t="s">
        <v>1563</v>
      </c>
      <c r="I56" s="399"/>
      <c r="J56" s="481"/>
      <c r="K56" s="482"/>
      <c r="L56" s="310">
        <f t="shared" si="0"/>
        <v>0</v>
      </c>
      <c r="M56" s="310">
        <f t="shared" si="1"/>
        <v>0</v>
      </c>
      <c r="N56" s="482">
        <v>30900</v>
      </c>
    </row>
    <row r="57" spans="1:14" ht="30.6" x14ac:dyDescent="0.3">
      <c r="A57" s="598"/>
      <c r="B57" s="415"/>
      <c r="C57" s="478"/>
      <c r="D57" s="415"/>
      <c r="E57" s="415"/>
      <c r="F57" s="415"/>
      <c r="G57" s="349" t="s">
        <v>219</v>
      </c>
      <c r="H57" s="485" t="s">
        <v>1533</v>
      </c>
      <c r="I57" s="399" t="s">
        <v>983</v>
      </c>
      <c r="J57" s="481">
        <v>5</v>
      </c>
      <c r="K57" s="482"/>
      <c r="L57" s="310">
        <f t="shared" si="0"/>
        <v>0</v>
      </c>
      <c r="M57" s="310">
        <f t="shared" si="1"/>
        <v>0</v>
      </c>
      <c r="N57" s="310">
        <f t="shared" si="2"/>
        <v>0</v>
      </c>
    </row>
    <row r="58" spans="1:14" ht="61.2" x14ac:dyDescent="0.3">
      <c r="A58" s="598">
        <v>5</v>
      </c>
      <c r="B58" s="415" t="s">
        <v>1509</v>
      </c>
      <c r="C58" s="478">
        <v>42443</v>
      </c>
      <c r="D58" s="415">
        <v>6</v>
      </c>
      <c r="E58" s="415">
        <v>42431</v>
      </c>
      <c r="F58" s="415" t="s">
        <v>1104</v>
      </c>
      <c r="G58" s="349" t="s">
        <v>1564</v>
      </c>
      <c r="H58" s="485" t="s">
        <v>1565</v>
      </c>
      <c r="I58" s="399" t="s">
        <v>232</v>
      </c>
      <c r="J58" s="481">
        <v>53</v>
      </c>
      <c r="K58" s="482">
        <v>1422.41</v>
      </c>
      <c r="L58" s="310">
        <f t="shared" si="0"/>
        <v>75387.73000000001</v>
      </c>
      <c r="M58" s="310">
        <f t="shared" si="1"/>
        <v>12062.036800000002</v>
      </c>
      <c r="N58" s="310">
        <f t="shared" si="2"/>
        <v>87449.766800000012</v>
      </c>
    </row>
    <row r="59" spans="1:14" ht="30.6" x14ac:dyDescent="0.3">
      <c r="A59" s="598">
        <v>505</v>
      </c>
      <c r="B59" s="415" t="s">
        <v>1494</v>
      </c>
      <c r="C59" s="478">
        <v>42437</v>
      </c>
      <c r="D59" s="415"/>
      <c r="E59" s="415">
        <v>42437</v>
      </c>
      <c r="F59" s="415" t="s">
        <v>1122</v>
      </c>
      <c r="G59" s="349" t="s">
        <v>1018</v>
      </c>
      <c r="H59" s="485" t="s">
        <v>1566</v>
      </c>
      <c r="I59" s="399"/>
      <c r="J59" s="481"/>
      <c r="K59" s="482"/>
      <c r="L59" s="310">
        <f t="shared" si="0"/>
        <v>0</v>
      </c>
      <c r="M59" s="310">
        <f t="shared" si="1"/>
        <v>0</v>
      </c>
      <c r="N59" s="620">
        <v>31650</v>
      </c>
    </row>
    <row r="60" spans="1:14" ht="61.2" x14ac:dyDescent="0.3">
      <c r="A60" s="598">
        <v>4</v>
      </c>
      <c r="B60" s="415" t="s">
        <v>1508</v>
      </c>
      <c r="C60" s="478">
        <v>42443</v>
      </c>
      <c r="D60" s="415">
        <v>9</v>
      </c>
      <c r="E60" s="415">
        <v>42436</v>
      </c>
      <c r="F60" s="415" t="s">
        <v>1567</v>
      </c>
      <c r="G60" s="349" t="s">
        <v>1564</v>
      </c>
      <c r="H60" s="485" t="s">
        <v>1568</v>
      </c>
      <c r="I60" s="399" t="s">
        <v>232</v>
      </c>
      <c r="J60" s="481">
        <v>56</v>
      </c>
      <c r="K60" s="482">
        <v>1543.1</v>
      </c>
      <c r="L60" s="310">
        <f t="shared" si="0"/>
        <v>86413.599999999991</v>
      </c>
      <c r="M60" s="310">
        <f t="shared" si="1"/>
        <v>13826.175999999999</v>
      </c>
      <c r="N60" s="310">
        <f t="shared" si="2"/>
        <v>100239.77599999998</v>
      </c>
    </row>
    <row r="61" spans="1:14" ht="30.6" x14ac:dyDescent="0.3">
      <c r="A61" s="598">
        <v>26</v>
      </c>
      <c r="B61" s="415" t="s">
        <v>1510</v>
      </c>
      <c r="C61" s="478">
        <v>42459</v>
      </c>
      <c r="D61" s="415">
        <v>541</v>
      </c>
      <c r="E61" s="415">
        <v>42446</v>
      </c>
      <c r="F61" s="415" t="s">
        <v>1104</v>
      </c>
      <c r="G61" s="349" t="s">
        <v>219</v>
      </c>
      <c r="H61" s="485" t="s">
        <v>110</v>
      </c>
      <c r="I61" s="399" t="s">
        <v>983</v>
      </c>
      <c r="J61" s="481">
        <v>1</v>
      </c>
      <c r="K61" s="482">
        <v>1810.36</v>
      </c>
      <c r="L61" s="310">
        <f t="shared" si="0"/>
        <v>1810.36</v>
      </c>
      <c r="M61" s="310">
        <f t="shared" si="1"/>
        <v>289.6576</v>
      </c>
      <c r="N61" s="310">
        <f t="shared" si="2"/>
        <v>2100.0176000000001</v>
      </c>
    </row>
    <row r="62" spans="1:14" ht="30.6" x14ac:dyDescent="0.3">
      <c r="A62" s="598">
        <v>26</v>
      </c>
      <c r="B62" s="415" t="s">
        <v>1510</v>
      </c>
      <c r="C62" s="478">
        <v>42459</v>
      </c>
      <c r="D62" s="415">
        <v>544</v>
      </c>
      <c r="E62" s="415">
        <v>42446</v>
      </c>
      <c r="F62" s="415" t="s">
        <v>1104</v>
      </c>
      <c r="G62" s="349" t="s">
        <v>219</v>
      </c>
      <c r="H62" s="485" t="s">
        <v>1533</v>
      </c>
      <c r="I62" s="399" t="s">
        <v>983</v>
      </c>
      <c r="J62" s="481">
        <v>1</v>
      </c>
      <c r="K62" s="482">
        <v>2500</v>
      </c>
      <c r="L62" s="310">
        <f t="shared" si="0"/>
        <v>2500</v>
      </c>
      <c r="M62" s="310">
        <f t="shared" si="1"/>
        <v>400</v>
      </c>
      <c r="N62" s="310">
        <f t="shared" si="2"/>
        <v>2900</v>
      </c>
    </row>
    <row r="63" spans="1:14" ht="30.6" x14ac:dyDescent="0.3">
      <c r="A63" s="598">
        <v>26</v>
      </c>
      <c r="B63" s="415" t="s">
        <v>1510</v>
      </c>
      <c r="C63" s="478">
        <v>42459</v>
      </c>
      <c r="D63" s="415">
        <v>543</v>
      </c>
      <c r="E63" s="415">
        <v>42446</v>
      </c>
      <c r="F63" s="415" t="s">
        <v>1104</v>
      </c>
      <c r="G63" s="349" t="s">
        <v>219</v>
      </c>
      <c r="H63" s="485" t="s">
        <v>1533</v>
      </c>
      <c r="I63" s="399" t="s">
        <v>983</v>
      </c>
      <c r="J63" s="481">
        <v>5</v>
      </c>
      <c r="K63" s="482">
        <v>2500</v>
      </c>
      <c r="L63" s="310">
        <f t="shared" si="0"/>
        <v>12500</v>
      </c>
      <c r="M63" s="310">
        <f t="shared" si="1"/>
        <v>2000</v>
      </c>
      <c r="N63" s="310">
        <f t="shared" si="2"/>
        <v>14500</v>
      </c>
    </row>
    <row r="64" spans="1:14" ht="51" x14ac:dyDescent="0.3">
      <c r="A64" s="598">
        <v>25</v>
      </c>
      <c r="B64" s="415" t="s">
        <v>1511</v>
      </c>
      <c r="C64" s="478">
        <v>42459</v>
      </c>
      <c r="D64" s="415">
        <v>42</v>
      </c>
      <c r="E64" s="415">
        <v>42454</v>
      </c>
      <c r="F64" s="415" t="s">
        <v>1107</v>
      </c>
      <c r="G64" s="349" t="s">
        <v>1557</v>
      </c>
      <c r="H64" s="485" t="s">
        <v>1569</v>
      </c>
      <c r="I64" s="399" t="s">
        <v>959</v>
      </c>
      <c r="J64" s="481">
        <v>3</v>
      </c>
      <c r="K64" s="482">
        <v>1000</v>
      </c>
      <c r="L64" s="310">
        <f t="shared" si="0"/>
        <v>3000</v>
      </c>
      <c r="M64" s="310">
        <f t="shared" si="1"/>
        <v>480</v>
      </c>
      <c r="N64" s="310">
        <f t="shared" si="2"/>
        <v>3480</v>
      </c>
    </row>
    <row r="65" spans="1:14" ht="30.6" x14ac:dyDescent="0.3">
      <c r="A65" s="598">
        <v>26</v>
      </c>
      <c r="B65" s="415" t="s">
        <v>1510</v>
      </c>
      <c r="C65" s="478">
        <v>42459</v>
      </c>
      <c r="D65" s="415">
        <v>539</v>
      </c>
      <c r="E65" s="415">
        <v>42445</v>
      </c>
      <c r="F65" s="415" t="s">
        <v>1104</v>
      </c>
      <c r="G65" s="349" t="s">
        <v>219</v>
      </c>
      <c r="H65" s="485" t="s">
        <v>1533</v>
      </c>
      <c r="I65" s="399" t="s">
        <v>983</v>
      </c>
      <c r="J65" s="481">
        <v>5</v>
      </c>
      <c r="K65" s="482">
        <v>2500</v>
      </c>
      <c r="L65" s="310">
        <f t="shared" si="0"/>
        <v>12500</v>
      </c>
      <c r="M65" s="310">
        <f t="shared" si="1"/>
        <v>2000</v>
      </c>
      <c r="N65" s="310">
        <f t="shared" si="2"/>
        <v>14500</v>
      </c>
    </row>
    <row r="66" spans="1:14" ht="51" x14ac:dyDescent="0.3">
      <c r="A66" s="598"/>
      <c r="B66" s="415"/>
      <c r="C66" s="478"/>
      <c r="D66" s="415"/>
      <c r="E66" s="415"/>
      <c r="F66" s="415"/>
      <c r="G66" s="349" t="s">
        <v>1016</v>
      </c>
      <c r="H66" s="485" t="s">
        <v>1570</v>
      </c>
      <c r="I66" s="399" t="s">
        <v>1530</v>
      </c>
      <c r="J66" s="481">
        <v>6</v>
      </c>
      <c r="K66" s="482"/>
      <c r="L66" s="310">
        <f t="shared" si="0"/>
        <v>0</v>
      </c>
      <c r="M66" s="310">
        <f t="shared" si="1"/>
        <v>0</v>
      </c>
      <c r="N66" s="310">
        <f t="shared" si="2"/>
        <v>0</v>
      </c>
    </row>
    <row r="67" spans="1:14" x14ac:dyDescent="0.3">
      <c r="A67" s="598"/>
      <c r="B67" s="415"/>
      <c r="C67" s="478"/>
      <c r="D67" s="415"/>
      <c r="E67" s="415"/>
      <c r="F67" s="415"/>
      <c r="G67" s="349"/>
      <c r="H67" s="485"/>
      <c r="I67" s="399"/>
      <c r="J67" s="481">
        <v>50</v>
      </c>
      <c r="K67" s="482"/>
      <c r="L67" s="310">
        <f t="shared" si="0"/>
        <v>0</v>
      </c>
      <c r="M67" s="310">
        <f t="shared" si="1"/>
        <v>0</v>
      </c>
      <c r="N67" s="310">
        <f t="shared" si="2"/>
        <v>0</v>
      </c>
    </row>
    <row r="68" spans="1:14" ht="30.6" x14ac:dyDescent="0.3">
      <c r="A68" s="598">
        <v>1</v>
      </c>
      <c r="B68" s="415" t="s">
        <v>1496</v>
      </c>
      <c r="C68" s="478">
        <v>42443</v>
      </c>
      <c r="D68" s="415"/>
      <c r="E68" s="415">
        <v>42443</v>
      </c>
      <c r="F68" s="415" t="s">
        <v>1122</v>
      </c>
      <c r="G68" s="349" t="s">
        <v>1018</v>
      </c>
      <c r="H68" s="485" t="s">
        <v>1571</v>
      </c>
      <c r="I68" s="399"/>
      <c r="J68" s="481"/>
      <c r="K68" s="482"/>
      <c r="L68" s="310">
        <f t="shared" si="0"/>
        <v>0</v>
      </c>
      <c r="M68" s="310">
        <f t="shared" si="1"/>
        <v>0</v>
      </c>
      <c r="N68" s="482">
        <v>25600</v>
      </c>
    </row>
    <row r="69" spans="1:14" ht="30.6" x14ac:dyDescent="0.3">
      <c r="A69" s="598">
        <v>14</v>
      </c>
      <c r="B69" s="415" t="s">
        <v>1495</v>
      </c>
      <c r="C69" s="478">
        <v>42460</v>
      </c>
      <c r="D69" s="415"/>
      <c r="E69" s="415">
        <v>42443</v>
      </c>
      <c r="F69" s="415" t="s">
        <v>1122</v>
      </c>
      <c r="G69" s="349" t="s">
        <v>1018</v>
      </c>
      <c r="H69" s="485" t="s">
        <v>1572</v>
      </c>
      <c r="I69" s="399"/>
      <c r="J69" s="481"/>
      <c r="K69" s="482"/>
      <c r="L69" s="310">
        <f t="shared" si="0"/>
        <v>0</v>
      </c>
      <c r="M69" s="310">
        <f t="shared" si="1"/>
        <v>0</v>
      </c>
      <c r="N69" s="482">
        <v>15900</v>
      </c>
    </row>
    <row r="70" spans="1:14" ht="51" x14ac:dyDescent="0.3">
      <c r="A70" s="598">
        <v>449</v>
      </c>
      <c r="B70" s="415" t="s">
        <v>1493</v>
      </c>
      <c r="C70" s="478">
        <v>42430</v>
      </c>
      <c r="D70" s="415"/>
      <c r="E70" s="415">
        <v>42430</v>
      </c>
      <c r="F70" s="415" t="s">
        <v>1122</v>
      </c>
      <c r="G70" s="349" t="s">
        <v>1018</v>
      </c>
      <c r="H70" s="485" t="s">
        <v>1573</v>
      </c>
      <c r="I70" s="399"/>
      <c r="J70" s="481"/>
      <c r="K70" s="482"/>
      <c r="L70" s="310">
        <f t="shared" si="0"/>
        <v>0</v>
      </c>
      <c r="M70" s="310">
        <f t="shared" si="1"/>
        <v>0</v>
      </c>
      <c r="N70" s="482">
        <v>27600</v>
      </c>
    </row>
    <row r="71" spans="1:14" ht="40.799999999999997" x14ac:dyDescent="0.3">
      <c r="A71" s="598"/>
      <c r="B71" s="415"/>
      <c r="C71" s="478"/>
      <c r="D71" s="415"/>
      <c r="E71" s="415"/>
      <c r="F71" s="415"/>
      <c r="G71" s="349" t="s">
        <v>1063</v>
      </c>
      <c r="H71" s="485" t="s">
        <v>1574</v>
      </c>
      <c r="I71" s="399" t="s">
        <v>959</v>
      </c>
      <c r="J71" s="481">
        <v>461</v>
      </c>
      <c r="K71" s="482"/>
      <c r="L71" s="310">
        <f t="shared" si="0"/>
        <v>0</v>
      </c>
      <c r="M71" s="310">
        <f t="shared" si="1"/>
        <v>0</v>
      </c>
      <c r="N71" s="310">
        <f t="shared" si="2"/>
        <v>0</v>
      </c>
    </row>
    <row r="72" spans="1:14" ht="51" x14ac:dyDescent="0.3">
      <c r="A72" s="598"/>
      <c r="B72" s="415"/>
      <c r="C72" s="478"/>
      <c r="D72" s="415"/>
      <c r="E72" s="415"/>
      <c r="F72" s="415"/>
      <c r="G72" s="349" t="s">
        <v>1063</v>
      </c>
      <c r="H72" s="485" t="s">
        <v>1575</v>
      </c>
      <c r="I72" s="399" t="s">
        <v>959</v>
      </c>
      <c r="J72" s="481">
        <v>7</v>
      </c>
      <c r="K72" s="482"/>
      <c r="L72" s="310">
        <f t="shared" si="0"/>
        <v>0</v>
      </c>
      <c r="M72" s="310">
        <f t="shared" si="1"/>
        <v>0</v>
      </c>
      <c r="N72" s="310">
        <f t="shared" si="2"/>
        <v>0</v>
      </c>
    </row>
    <row r="73" spans="1:14" x14ac:dyDescent="0.3">
      <c r="A73" s="621" t="s">
        <v>1099</v>
      </c>
      <c r="B73" s="415" t="s">
        <v>1098</v>
      </c>
      <c r="C73" s="478">
        <v>42496</v>
      </c>
      <c r="D73" s="415">
        <v>1598</v>
      </c>
      <c r="E73" s="415">
        <v>42459</v>
      </c>
      <c r="F73" s="415" t="s">
        <v>1100</v>
      </c>
      <c r="G73" s="601" t="s">
        <v>961</v>
      </c>
      <c r="H73" s="416" t="s">
        <v>173</v>
      </c>
      <c r="I73" s="399" t="s">
        <v>1078</v>
      </c>
      <c r="J73" s="399">
        <v>4</v>
      </c>
      <c r="K73" s="482">
        <v>448.28</v>
      </c>
      <c r="L73" s="310">
        <f t="shared" si="0"/>
        <v>1793.12</v>
      </c>
      <c r="M73" s="310">
        <f t="shared" si="1"/>
        <v>286.89920000000001</v>
      </c>
      <c r="N73" s="310">
        <f t="shared" si="2"/>
        <v>2080.0191999999997</v>
      </c>
    </row>
    <row r="74" spans="1:14" x14ac:dyDescent="0.3">
      <c r="A74" s="621" t="s">
        <v>1099</v>
      </c>
      <c r="B74" s="415" t="s">
        <v>1098</v>
      </c>
      <c r="C74" s="478">
        <v>42496</v>
      </c>
      <c r="D74" s="415">
        <v>1598</v>
      </c>
      <c r="E74" s="415">
        <v>42459</v>
      </c>
      <c r="F74" s="415" t="s">
        <v>1100</v>
      </c>
      <c r="G74" s="601" t="s">
        <v>961</v>
      </c>
      <c r="H74" s="485" t="s">
        <v>1079</v>
      </c>
      <c r="I74" s="399" t="s">
        <v>959</v>
      </c>
      <c r="J74" s="399">
        <v>2</v>
      </c>
      <c r="K74" s="482">
        <v>25.86</v>
      </c>
      <c r="L74" s="310">
        <f t="shared" si="0"/>
        <v>51.72</v>
      </c>
      <c r="M74" s="310">
        <f t="shared" si="1"/>
        <v>8.2751999999999999</v>
      </c>
      <c r="N74" s="310">
        <f t="shared" si="2"/>
        <v>59.995199999999997</v>
      </c>
    </row>
    <row r="75" spans="1:14" ht="20.399999999999999" x14ac:dyDescent="0.3">
      <c r="A75" s="621" t="s">
        <v>1099</v>
      </c>
      <c r="B75" s="415" t="s">
        <v>1098</v>
      </c>
      <c r="C75" s="478">
        <v>42496</v>
      </c>
      <c r="D75" s="415">
        <v>1598</v>
      </c>
      <c r="E75" s="415">
        <v>42459</v>
      </c>
      <c r="F75" s="415" t="s">
        <v>1100</v>
      </c>
      <c r="G75" s="349" t="s">
        <v>961</v>
      </c>
      <c r="H75" s="485" t="s">
        <v>1080</v>
      </c>
      <c r="I75" s="399" t="s">
        <v>1081</v>
      </c>
      <c r="J75" s="399">
        <v>0.5</v>
      </c>
      <c r="K75" s="482">
        <v>217.24</v>
      </c>
      <c r="L75" s="310">
        <f t="shared" si="0"/>
        <v>108.62</v>
      </c>
      <c r="M75" s="310">
        <f t="shared" si="1"/>
        <v>17.379200000000001</v>
      </c>
      <c r="N75" s="310">
        <f t="shared" si="2"/>
        <v>125.9992</v>
      </c>
    </row>
    <row r="76" spans="1:14" ht="40.799999999999997" x14ac:dyDescent="0.3">
      <c r="A76" s="621" t="s">
        <v>1102</v>
      </c>
      <c r="B76" s="415" t="s">
        <v>1101</v>
      </c>
      <c r="C76" s="478">
        <v>42496</v>
      </c>
      <c r="D76" s="415">
        <v>1646</v>
      </c>
      <c r="E76" s="415">
        <v>42459</v>
      </c>
      <c r="F76" s="415" t="s">
        <v>1100</v>
      </c>
      <c r="G76" s="349" t="s">
        <v>48</v>
      </c>
      <c r="H76" s="485" t="s">
        <v>1576</v>
      </c>
      <c r="I76" s="399" t="s">
        <v>1082</v>
      </c>
      <c r="J76" s="481">
        <v>2</v>
      </c>
      <c r="K76" s="482">
        <v>1877</v>
      </c>
      <c r="L76" s="310">
        <f t="shared" si="0"/>
        <v>3754</v>
      </c>
      <c r="M76" s="310">
        <f t="shared" si="1"/>
        <v>600.64</v>
      </c>
      <c r="N76" s="310">
        <f t="shared" si="2"/>
        <v>4354.6400000000003</v>
      </c>
    </row>
    <row r="77" spans="1:14" ht="30.6" x14ac:dyDescent="0.3">
      <c r="A77" s="621" t="s">
        <v>1102</v>
      </c>
      <c r="B77" s="415" t="s">
        <v>1101</v>
      </c>
      <c r="C77" s="478">
        <v>42496</v>
      </c>
      <c r="D77" s="415">
        <v>1646</v>
      </c>
      <c r="E77" s="415">
        <v>42459</v>
      </c>
      <c r="F77" s="415" t="s">
        <v>1100</v>
      </c>
      <c r="G77" s="349" t="s">
        <v>48</v>
      </c>
      <c r="H77" s="485" t="s">
        <v>1577</v>
      </c>
      <c r="I77" s="399" t="s">
        <v>959</v>
      </c>
      <c r="J77" s="481">
        <v>2</v>
      </c>
      <c r="K77" s="482">
        <v>45</v>
      </c>
      <c r="L77" s="310">
        <f t="shared" si="0"/>
        <v>90</v>
      </c>
      <c r="M77" s="310">
        <f t="shared" si="1"/>
        <v>14.4</v>
      </c>
      <c r="N77" s="310">
        <f t="shared" si="2"/>
        <v>104.4</v>
      </c>
    </row>
    <row r="78" spans="1:14" ht="30.6" x14ac:dyDescent="0.3">
      <c r="A78" s="621" t="s">
        <v>1102</v>
      </c>
      <c r="B78" s="415" t="s">
        <v>1101</v>
      </c>
      <c r="C78" s="478">
        <v>42496</v>
      </c>
      <c r="D78" s="415">
        <v>1646</v>
      </c>
      <c r="E78" s="415">
        <v>42459</v>
      </c>
      <c r="F78" s="415" t="s">
        <v>1100</v>
      </c>
      <c r="G78" s="349" t="s">
        <v>48</v>
      </c>
      <c r="H78" s="485" t="s">
        <v>1578</v>
      </c>
      <c r="I78" s="399" t="s">
        <v>959</v>
      </c>
      <c r="J78" s="481">
        <v>4</v>
      </c>
      <c r="K78" s="482">
        <v>22</v>
      </c>
      <c r="L78" s="310">
        <f t="shared" si="0"/>
        <v>88</v>
      </c>
      <c r="M78" s="310">
        <f t="shared" si="1"/>
        <v>14.08</v>
      </c>
      <c r="N78" s="310">
        <f t="shared" si="2"/>
        <v>102.08</v>
      </c>
    </row>
    <row r="79" spans="1:14" ht="30.6" x14ac:dyDescent="0.3">
      <c r="A79" s="621" t="s">
        <v>1102</v>
      </c>
      <c r="B79" s="415" t="s">
        <v>1101</v>
      </c>
      <c r="C79" s="478">
        <v>42496</v>
      </c>
      <c r="D79" s="415">
        <v>1646</v>
      </c>
      <c r="E79" s="415">
        <v>42459</v>
      </c>
      <c r="F79" s="415" t="s">
        <v>1100</v>
      </c>
      <c r="G79" s="349" t="s">
        <v>48</v>
      </c>
      <c r="H79" s="485" t="s">
        <v>1083</v>
      </c>
      <c r="I79" s="399" t="s">
        <v>1084</v>
      </c>
      <c r="J79" s="481">
        <v>2</v>
      </c>
      <c r="K79" s="482">
        <v>430</v>
      </c>
      <c r="L79" s="310">
        <f t="shared" si="0"/>
        <v>860</v>
      </c>
      <c r="M79" s="310">
        <f t="shared" si="1"/>
        <v>137.6</v>
      </c>
      <c r="N79" s="310">
        <f t="shared" si="2"/>
        <v>997.6</v>
      </c>
    </row>
    <row r="80" spans="1:14" ht="30.6" x14ac:dyDescent="0.3">
      <c r="A80" s="621" t="s">
        <v>1102</v>
      </c>
      <c r="B80" s="415" t="s">
        <v>1101</v>
      </c>
      <c r="C80" s="478">
        <v>42496</v>
      </c>
      <c r="D80" s="415">
        <v>1646</v>
      </c>
      <c r="E80" s="415">
        <v>42459</v>
      </c>
      <c r="F80" s="415" t="s">
        <v>1100</v>
      </c>
      <c r="G80" s="349" t="s">
        <v>48</v>
      </c>
      <c r="H80" s="485" t="s">
        <v>1085</v>
      </c>
      <c r="I80" s="399" t="s">
        <v>959</v>
      </c>
      <c r="J80" s="481">
        <v>2</v>
      </c>
      <c r="K80" s="482">
        <v>28</v>
      </c>
      <c r="L80" s="310">
        <f t="shared" si="0"/>
        <v>56</v>
      </c>
      <c r="M80" s="310">
        <f t="shared" si="1"/>
        <v>8.9600000000000009</v>
      </c>
      <c r="N80" s="310">
        <f t="shared" si="2"/>
        <v>64.960000000000008</v>
      </c>
    </row>
    <row r="81" spans="1:14" ht="30.6" x14ac:dyDescent="0.3">
      <c r="A81" s="621" t="s">
        <v>1102</v>
      </c>
      <c r="B81" s="415" t="s">
        <v>1101</v>
      </c>
      <c r="C81" s="478">
        <v>42496</v>
      </c>
      <c r="D81" s="415">
        <v>1646</v>
      </c>
      <c r="E81" s="415">
        <v>42459</v>
      </c>
      <c r="F81" s="415" t="s">
        <v>1100</v>
      </c>
      <c r="G81" s="349" t="s">
        <v>48</v>
      </c>
      <c r="H81" s="485" t="s">
        <v>1579</v>
      </c>
      <c r="I81" s="399" t="s">
        <v>958</v>
      </c>
      <c r="J81" s="481">
        <v>1</v>
      </c>
      <c r="K81" s="482">
        <v>750</v>
      </c>
      <c r="L81" s="310">
        <f t="shared" si="0"/>
        <v>750</v>
      </c>
      <c r="M81" s="310">
        <f t="shared" si="1"/>
        <v>120</v>
      </c>
      <c r="N81" s="310">
        <f t="shared" si="2"/>
        <v>870</v>
      </c>
    </row>
    <row r="82" spans="1:14" ht="30.6" x14ac:dyDescent="0.3">
      <c r="A82" s="621" t="s">
        <v>1516</v>
      </c>
      <c r="B82" s="415" t="s">
        <v>1512</v>
      </c>
      <c r="C82" s="478">
        <v>42403</v>
      </c>
      <c r="D82" s="415">
        <v>551</v>
      </c>
      <c r="E82" s="415">
        <v>42459</v>
      </c>
      <c r="F82" s="415" t="s">
        <v>1140</v>
      </c>
      <c r="G82" s="349" t="s">
        <v>219</v>
      </c>
      <c r="H82" s="485" t="s">
        <v>1533</v>
      </c>
      <c r="I82" s="399" t="s">
        <v>983</v>
      </c>
      <c r="J82" s="481">
        <v>5</v>
      </c>
      <c r="K82" s="482">
        <v>2500</v>
      </c>
      <c r="L82" s="310">
        <f t="shared" si="0"/>
        <v>12500</v>
      </c>
      <c r="M82" s="310">
        <f t="shared" si="1"/>
        <v>2000</v>
      </c>
      <c r="N82" s="310">
        <f t="shared" si="2"/>
        <v>14500</v>
      </c>
    </row>
    <row r="83" spans="1:14" ht="20.399999999999999" x14ac:dyDescent="0.3">
      <c r="A83" s="621" t="s">
        <v>1108</v>
      </c>
      <c r="B83" s="415" t="s">
        <v>1106</v>
      </c>
      <c r="C83" s="478">
        <v>42496</v>
      </c>
      <c r="D83" s="415">
        <v>420</v>
      </c>
      <c r="E83" s="415">
        <v>42459</v>
      </c>
      <c r="F83" s="415" t="s">
        <v>1107</v>
      </c>
      <c r="G83" s="349" t="s">
        <v>982</v>
      </c>
      <c r="H83" s="485" t="s">
        <v>1561</v>
      </c>
      <c r="I83" s="399" t="s">
        <v>959</v>
      </c>
      <c r="J83" s="481">
        <v>10</v>
      </c>
      <c r="K83" s="482">
        <v>103.45</v>
      </c>
      <c r="L83" s="310">
        <f t="shared" si="0"/>
        <v>1034.5</v>
      </c>
      <c r="M83" s="310">
        <f t="shared" si="1"/>
        <v>165.52</v>
      </c>
      <c r="N83" s="310">
        <f t="shared" si="2"/>
        <v>1200.02</v>
      </c>
    </row>
    <row r="84" spans="1:14" ht="20.399999999999999" x14ac:dyDescent="0.3">
      <c r="A84" s="621" t="s">
        <v>1108</v>
      </c>
      <c r="B84" s="415" t="s">
        <v>1106</v>
      </c>
      <c r="C84" s="478">
        <v>42496</v>
      </c>
      <c r="D84" s="415">
        <v>420</v>
      </c>
      <c r="E84" s="415">
        <v>42459</v>
      </c>
      <c r="F84" s="415" t="s">
        <v>1107</v>
      </c>
      <c r="G84" s="349" t="s">
        <v>982</v>
      </c>
      <c r="H84" s="485" t="s">
        <v>124</v>
      </c>
      <c r="I84" s="399" t="s">
        <v>959</v>
      </c>
      <c r="J84" s="481">
        <v>5</v>
      </c>
      <c r="K84" s="482">
        <v>77.59</v>
      </c>
      <c r="L84" s="310">
        <f t="shared" si="0"/>
        <v>387.95000000000005</v>
      </c>
      <c r="M84" s="310">
        <f t="shared" si="1"/>
        <v>62.07200000000001</v>
      </c>
      <c r="N84" s="310">
        <f t="shared" si="2"/>
        <v>450.02200000000005</v>
      </c>
    </row>
    <row r="85" spans="1:14" ht="20.399999999999999" x14ac:dyDescent="0.3">
      <c r="A85" s="621" t="s">
        <v>1109</v>
      </c>
      <c r="B85" s="415" t="s">
        <v>1110</v>
      </c>
      <c r="C85" s="478">
        <v>42496</v>
      </c>
      <c r="D85" s="415">
        <v>421</v>
      </c>
      <c r="E85" s="415">
        <v>42459</v>
      </c>
      <c r="F85" s="415" t="s">
        <v>1111</v>
      </c>
      <c r="G85" s="349" t="s">
        <v>982</v>
      </c>
      <c r="H85" s="485" t="s">
        <v>110</v>
      </c>
      <c r="I85" s="399" t="s">
        <v>983</v>
      </c>
      <c r="J85" s="481">
        <v>1</v>
      </c>
      <c r="K85" s="482">
        <v>1982.76</v>
      </c>
      <c r="L85" s="310">
        <f t="shared" si="0"/>
        <v>1982.76</v>
      </c>
      <c r="M85" s="310">
        <f t="shared" si="1"/>
        <v>317.24160000000001</v>
      </c>
      <c r="N85" s="310">
        <f t="shared" si="2"/>
        <v>2300.0016000000001</v>
      </c>
    </row>
    <row r="86" spans="1:14" x14ac:dyDescent="0.3">
      <c r="A86" s="338"/>
      <c r="B86" s="415"/>
      <c r="C86" s="415"/>
      <c r="D86" s="415"/>
      <c r="E86" s="415"/>
      <c r="F86" s="415"/>
      <c r="G86" s="350"/>
      <c r="H86" s="350"/>
      <c r="I86" s="338"/>
      <c r="J86" s="310"/>
      <c r="K86" s="310"/>
      <c r="L86" s="310">
        <f t="shared" si="0"/>
        <v>0</v>
      </c>
      <c r="M86" s="310">
        <f t="shared" si="1"/>
        <v>0</v>
      </c>
      <c r="N86" s="310">
        <f t="shared" si="2"/>
        <v>0</v>
      </c>
    </row>
    <row r="87" spans="1:14" x14ac:dyDescent="0.3">
      <c r="A87" s="622"/>
      <c r="B87" s="622"/>
      <c r="C87" s="622"/>
      <c r="D87" s="622"/>
      <c r="E87" s="622"/>
      <c r="F87" s="622"/>
      <c r="G87" s="622"/>
      <c r="H87" s="622"/>
      <c r="I87" s="622"/>
      <c r="J87" s="622"/>
      <c r="K87" s="622"/>
      <c r="L87" s="622"/>
      <c r="M87" s="622"/>
      <c r="N87" s="352">
        <f>SUM(N17:N86)</f>
        <v>629209.58553519985</v>
      </c>
    </row>
    <row r="88" spans="1:14" x14ac:dyDescent="0.3">
      <c r="A88" s="21" t="s">
        <v>132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3"/>
    </row>
    <row r="89" spans="1:14" x14ac:dyDescent="0.3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30"/>
    </row>
    <row r="90" spans="1:14" x14ac:dyDescent="0.3">
      <c r="A90" s="21"/>
      <c r="B90" s="22"/>
      <c r="C90" s="22"/>
      <c r="D90" s="22"/>
      <c r="E90" s="22"/>
      <c r="F90" s="22"/>
      <c r="G90" s="30"/>
      <c r="H90" s="22"/>
      <c r="I90" s="22"/>
      <c r="J90" s="22"/>
      <c r="K90" s="22"/>
      <c r="L90" s="22"/>
      <c r="M90" s="22"/>
      <c r="N90" s="23"/>
    </row>
    <row r="91" spans="1:14" x14ac:dyDescent="0.3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1:14" x14ac:dyDescent="0.3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3"/>
    </row>
    <row r="93" spans="1:14" x14ac:dyDescent="0.3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1:14" x14ac:dyDescent="0.3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3"/>
    </row>
    <row r="95" spans="1:14" x14ac:dyDescent="0.3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3"/>
    </row>
    <row r="96" spans="1:14" x14ac:dyDescent="0.3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3"/>
    </row>
    <row r="97" spans="1:14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3"/>
    </row>
    <row r="98" spans="1:14" x14ac:dyDescent="0.3">
      <c r="A98" s="24" t="s">
        <v>28</v>
      </c>
      <c r="B98" s="24"/>
      <c r="C98" s="25"/>
      <c r="D98" s="24"/>
      <c r="E98" s="1" t="s">
        <v>29</v>
      </c>
      <c r="F98" s="22"/>
      <c r="G98" s="26"/>
      <c r="H98" s="589" t="s">
        <v>30</v>
      </c>
      <c r="I98" s="589"/>
      <c r="J98" s="1"/>
      <c r="K98" s="1" t="s">
        <v>31</v>
      </c>
      <c r="L98" s="1"/>
      <c r="M98" s="1"/>
      <c r="N98" s="1"/>
    </row>
    <row r="99" spans="1:14" x14ac:dyDescent="0.3">
      <c r="A99" s="590" t="s">
        <v>24</v>
      </c>
      <c r="B99" s="590"/>
      <c r="C99" s="27"/>
      <c r="D99" s="1"/>
      <c r="E99" s="590" t="s">
        <v>25</v>
      </c>
      <c r="F99" s="590"/>
      <c r="G99" s="26"/>
      <c r="H99" s="591" t="s">
        <v>32</v>
      </c>
      <c r="I99" s="591"/>
      <c r="J99" s="1"/>
      <c r="K99" s="1" t="s">
        <v>26</v>
      </c>
      <c r="L99" s="1"/>
      <c r="M99" s="1"/>
      <c r="N99" s="1"/>
    </row>
    <row r="100" spans="1:14" x14ac:dyDescent="0.3">
      <c r="A100" s="1"/>
      <c r="B100" s="1"/>
      <c r="C100" s="27"/>
      <c r="D100" s="1"/>
      <c r="E100" s="1"/>
      <c r="F100" s="1"/>
      <c r="G100" s="26"/>
      <c r="H100" s="26"/>
      <c r="I100" s="1"/>
      <c r="J100" s="1"/>
      <c r="K100" s="1"/>
      <c r="L100" s="1"/>
      <c r="M100" s="1"/>
      <c r="N100" s="1"/>
    </row>
    <row r="101" spans="1:14" x14ac:dyDescent="0.3">
      <c r="A101" s="28"/>
      <c r="B101" s="22"/>
      <c r="C101" s="29"/>
      <c r="D101" s="2" t="s">
        <v>27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</row>
  </sheetData>
  <mergeCells count="7">
    <mergeCell ref="A10:C11"/>
    <mergeCell ref="H10:I10"/>
    <mergeCell ref="H11:I11"/>
    <mergeCell ref="H98:I98"/>
    <mergeCell ref="A99:B99"/>
    <mergeCell ref="E99:F99"/>
    <mergeCell ref="H99:I99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94"/>
  <sheetViews>
    <sheetView topLeftCell="D178" workbookViewId="0">
      <selection sqref="A1:N194"/>
    </sheetView>
  </sheetViews>
  <sheetFormatPr baseColWidth="10" defaultRowHeight="14.4" x14ac:dyDescent="0.3"/>
  <sheetData>
    <row r="1" spans="1:14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4" x14ac:dyDescent="0.3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x14ac:dyDescent="0.3">
      <c r="A8" s="10" t="s">
        <v>1</v>
      </c>
      <c r="B8" s="8" t="s">
        <v>36</v>
      </c>
      <c r="C8" s="8" t="s">
        <v>2</v>
      </c>
      <c r="D8" s="8" t="s">
        <v>1095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4" x14ac:dyDescent="0.3">
      <c r="A10" s="585" t="s">
        <v>5</v>
      </c>
      <c r="B10" s="585"/>
      <c r="C10" s="585"/>
      <c r="D10" s="265" t="s">
        <v>6</v>
      </c>
      <c r="E10" s="8" t="s">
        <v>35</v>
      </c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</row>
    <row r="11" spans="1:14" x14ac:dyDescent="0.3">
      <c r="A11" s="585"/>
      <c r="B11" s="585"/>
      <c r="C11" s="585"/>
      <c r="D11" s="265" t="s">
        <v>8</v>
      </c>
      <c r="E11" s="8"/>
      <c r="F11" s="8"/>
      <c r="G11" s="236"/>
      <c r="H11" s="585" t="s">
        <v>9</v>
      </c>
      <c r="I11" s="585"/>
      <c r="J11" s="8"/>
      <c r="K11" s="8"/>
      <c r="L11" s="8"/>
      <c r="M11" s="8"/>
      <c r="N11" s="8"/>
    </row>
    <row r="12" spans="1:14" x14ac:dyDescent="0.3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</row>
    <row r="13" spans="1:14" x14ac:dyDescent="0.3">
      <c r="A13" s="11" t="s">
        <v>38</v>
      </c>
      <c r="B13" s="11"/>
      <c r="C13" s="11"/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</row>
    <row r="14" spans="1:14" x14ac:dyDescent="0.3">
      <c r="A14" s="11" t="s">
        <v>33</v>
      </c>
      <c r="B14" s="11" t="s">
        <v>39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</row>
    <row r="15" spans="1:14" x14ac:dyDescent="0.3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</row>
    <row r="16" spans="1:14" ht="20.399999999999999" x14ac:dyDescent="0.3">
      <c r="A16" s="295" t="s">
        <v>10</v>
      </c>
      <c r="B16" s="295" t="s">
        <v>11</v>
      </c>
      <c r="C16" s="295" t="s">
        <v>12</v>
      </c>
      <c r="D16" s="341" t="s">
        <v>13</v>
      </c>
      <c r="E16" s="342" t="s">
        <v>14</v>
      </c>
      <c r="F16" s="342" t="s">
        <v>15</v>
      </c>
      <c r="G16" s="295" t="s">
        <v>16</v>
      </c>
      <c r="H16" s="295" t="s">
        <v>17</v>
      </c>
      <c r="I16" s="295" t="s">
        <v>18</v>
      </c>
      <c r="J16" s="296" t="s">
        <v>19</v>
      </c>
      <c r="K16" s="297" t="s">
        <v>20</v>
      </c>
      <c r="L16" s="297" t="s">
        <v>21</v>
      </c>
      <c r="M16" s="297" t="s">
        <v>22</v>
      </c>
      <c r="N16" s="297" t="s">
        <v>23</v>
      </c>
    </row>
    <row r="17" spans="1:14" x14ac:dyDescent="0.3">
      <c r="A17" s="370">
        <v>325</v>
      </c>
      <c r="B17" s="370" t="s">
        <v>1580</v>
      </c>
      <c r="C17" s="478">
        <v>42408</v>
      </c>
      <c r="D17" s="328">
        <v>314</v>
      </c>
      <c r="E17" s="623">
        <v>42394</v>
      </c>
      <c r="F17" s="624" t="s">
        <v>1265</v>
      </c>
      <c r="G17" s="625" t="s">
        <v>1537</v>
      </c>
      <c r="H17" s="626" t="s">
        <v>956</v>
      </c>
      <c r="I17" s="370" t="s">
        <v>1066</v>
      </c>
      <c r="J17" s="627">
        <v>2</v>
      </c>
      <c r="K17" s="628">
        <v>1400</v>
      </c>
      <c r="L17" s="310">
        <f>+J17*K17</f>
        <v>2800</v>
      </c>
      <c r="M17" s="310">
        <f>+L17*0.16</f>
        <v>448</v>
      </c>
      <c r="N17" s="310">
        <f>+L17+M17</f>
        <v>3248</v>
      </c>
    </row>
    <row r="18" spans="1:14" x14ac:dyDescent="0.3">
      <c r="A18" s="370">
        <v>325</v>
      </c>
      <c r="B18" s="370" t="s">
        <v>1580</v>
      </c>
      <c r="C18" s="478">
        <v>42408</v>
      </c>
      <c r="D18" s="629">
        <v>314</v>
      </c>
      <c r="E18" s="630">
        <v>42394</v>
      </c>
      <c r="F18" s="631" t="s">
        <v>1581</v>
      </c>
      <c r="G18" s="632" t="s">
        <v>1537</v>
      </c>
      <c r="H18" s="633" t="s">
        <v>1053</v>
      </c>
      <c r="I18" s="629" t="s">
        <v>1066</v>
      </c>
      <c r="J18" s="634">
        <v>2</v>
      </c>
      <c r="K18" s="628">
        <v>1350</v>
      </c>
      <c r="L18" s="310">
        <f t="shared" ref="L18:L81" si="0">+J18*K18</f>
        <v>2700</v>
      </c>
      <c r="M18" s="310">
        <f t="shared" ref="M18:M81" si="1">+L18*0.16</f>
        <v>432</v>
      </c>
      <c r="N18" s="310">
        <f t="shared" ref="N18:N81" si="2">+L18+M18</f>
        <v>3132</v>
      </c>
    </row>
    <row r="19" spans="1:14" ht="20.399999999999999" x14ac:dyDescent="0.3">
      <c r="A19" s="370">
        <v>267</v>
      </c>
      <c r="B19" s="370" t="s">
        <v>1582</v>
      </c>
      <c r="C19" s="478">
        <v>42397</v>
      </c>
      <c r="D19" s="370">
        <v>452</v>
      </c>
      <c r="E19" s="623">
        <v>42387</v>
      </c>
      <c r="F19" s="624" t="s">
        <v>1111</v>
      </c>
      <c r="G19" s="635" t="s">
        <v>1583</v>
      </c>
      <c r="H19" s="636" t="s">
        <v>1584</v>
      </c>
      <c r="I19" s="370" t="s">
        <v>959</v>
      </c>
      <c r="J19" s="627">
        <v>500</v>
      </c>
      <c r="K19" s="628">
        <v>5.5</v>
      </c>
      <c r="L19" s="310">
        <f t="shared" si="0"/>
        <v>2750</v>
      </c>
      <c r="M19" s="310">
        <f t="shared" si="1"/>
        <v>440</v>
      </c>
      <c r="N19" s="310">
        <f t="shared" si="2"/>
        <v>3190</v>
      </c>
    </row>
    <row r="20" spans="1:14" x14ac:dyDescent="0.3">
      <c r="A20" s="370">
        <v>267</v>
      </c>
      <c r="B20" s="370" t="s">
        <v>1582</v>
      </c>
      <c r="C20" s="478">
        <v>42397</v>
      </c>
      <c r="D20" s="629">
        <v>452</v>
      </c>
      <c r="E20" s="630">
        <v>42387</v>
      </c>
      <c r="F20" s="631" t="s">
        <v>1111</v>
      </c>
      <c r="G20" s="637" t="s">
        <v>1583</v>
      </c>
      <c r="H20" s="633" t="s">
        <v>123</v>
      </c>
      <c r="I20" s="629" t="s">
        <v>1087</v>
      </c>
      <c r="J20" s="634">
        <v>1</v>
      </c>
      <c r="K20" s="628">
        <v>1810.34</v>
      </c>
      <c r="L20" s="310">
        <f t="shared" si="0"/>
        <v>1810.34</v>
      </c>
      <c r="M20" s="310">
        <f t="shared" si="1"/>
        <v>289.65440000000001</v>
      </c>
      <c r="N20" s="310">
        <f t="shared" si="2"/>
        <v>2099.9944</v>
      </c>
    </row>
    <row r="21" spans="1:14" x14ac:dyDescent="0.3">
      <c r="A21" s="370">
        <v>627</v>
      </c>
      <c r="B21" s="370" t="s">
        <v>1582</v>
      </c>
      <c r="C21" s="478">
        <v>42397</v>
      </c>
      <c r="D21" s="370">
        <v>452</v>
      </c>
      <c r="E21" s="623">
        <v>42387</v>
      </c>
      <c r="F21" s="624" t="s">
        <v>1111</v>
      </c>
      <c r="G21" s="638" t="s">
        <v>1583</v>
      </c>
      <c r="H21" s="636" t="s">
        <v>1561</v>
      </c>
      <c r="I21" s="370" t="s">
        <v>1078</v>
      </c>
      <c r="J21" s="627">
        <v>10</v>
      </c>
      <c r="K21" s="628">
        <v>99.14</v>
      </c>
      <c r="L21" s="310">
        <f t="shared" si="0"/>
        <v>991.4</v>
      </c>
      <c r="M21" s="310">
        <f t="shared" si="1"/>
        <v>158.624</v>
      </c>
      <c r="N21" s="310">
        <f t="shared" si="2"/>
        <v>1150.0239999999999</v>
      </c>
    </row>
    <row r="22" spans="1:14" ht="20.399999999999999" x14ac:dyDescent="0.3">
      <c r="A22" s="370">
        <v>627</v>
      </c>
      <c r="B22" s="370" t="s">
        <v>1582</v>
      </c>
      <c r="C22" s="478">
        <v>42397</v>
      </c>
      <c r="D22" s="629">
        <v>452</v>
      </c>
      <c r="E22" s="630">
        <v>42387</v>
      </c>
      <c r="F22" s="631" t="s">
        <v>1111</v>
      </c>
      <c r="G22" s="639" t="s">
        <v>1583</v>
      </c>
      <c r="H22" s="633" t="s">
        <v>968</v>
      </c>
      <c r="I22" s="629" t="s">
        <v>112</v>
      </c>
      <c r="J22" s="634">
        <v>15</v>
      </c>
      <c r="K22" s="628">
        <v>16.38</v>
      </c>
      <c r="L22" s="310">
        <f t="shared" si="0"/>
        <v>245.7</v>
      </c>
      <c r="M22" s="310">
        <f t="shared" si="1"/>
        <v>39.311999999999998</v>
      </c>
      <c r="N22" s="310">
        <f t="shared" si="2"/>
        <v>285.012</v>
      </c>
    </row>
    <row r="23" spans="1:14" ht="20.399999999999999" x14ac:dyDescent="0.3">
      <c r="A23" s="370">
        <v>627</v>
      </c>
      <c r="B23" s="370" t="s">
        <v>1582</v>
      </c>
      <c r="C23" s="478">
        <v>42397</v>
      </c>
      <c r="D23" s="370">
        <v>452</v>
      </c>
      <c r="E23" s="623">
        <v>42387</v>
      </c>
      <c r="F23" s="624" t="s">
        <v>1111</v>
      </c>
      <c r="G23" s="635" t="s">
        <v>1583</v>
      </c>
      <c r="H23" s="636" t="s">
        <v>1585</v>
      </c>
      <c r="I23" s="370" t="s">
        <v>120</v>
      </c>
      <c r="J23" s="627">
        <v>1</v>
      </c>
      <c r="K23" s="628">
        <v>1465.52</v>
      </c>
      <c r="L23" s="310">
        <f t="shared" si="0"/>
        <v>1465.52</v>
      </c>
      <c r="M23" s="310">
        <f t="shared" si="1"/>
        <v>234.48320000000001</v>
      </c>
      <c r="N23" s="310">
        <f t="shared" si="2"/>
        <v>1700.0032000000001</v>
      </c>
    </row>
    <row r="24" spans="1:14" ht="20.399999999999999" x14ac:dyDescent="0.3">
      <c r="A24" s="370">
        <v>266</v>
      </c>
      <c r="B24" s="370" t="s">
        <v>1586</v>
      </c>
      <c r="C24" s="478">
        <v>42397</v>
      </c>
      <c r="D24" s="629">
        <v>451</v>
      </c>
      <c r="E24" s="630">
        <v>42387</v>
      </c>
      <c r="F24" s="631" t="s">
        <v>1104</v>
      </c>
      <c r="G24" s="639" t="s">
        <v>1583</v>
      </c>
      <c r="H24" s="633" t="s">
        <v>1587</v>
      </c>
      <c r="I24" s="629" t="s">
        <v>983</v>
      </c>
      <c r="J24" s="634">
        <v>6</v>
      </c>
      <c r="K24" s="628">
        <v>2500</v>
      </c>
      <c r="L24" s="310">
        <f t="shared" si="0"/>
        <v>15000</v>
      </c>
      <c r="M24" s="310">
        <f t="shared" si="1"/>
        <v>2400</v>
      </c>
      <c r="N24" s="310">
        <f t="shared" si="2"/>
        <v>17400</v>
      </c>
    </row>
    <row r="25" spans="1:14" ht="40.799999999999997" x14ac:dyDescent="0.3">
      <c r="A25" s="370">
        <v>307</v>
      </c>
      <c r="B25" s="370" t="s">
        <v>1588</v>
      </c>
      <c r="C25" s="478">
        <v>42404</v>
      </c>
      <c r="D25" s="370">
        <v>1881</v>
      </c>
      <c r="E25" s="623">
        <v>42395</v>
      </c>
      <c r="F25" s="624" t="s">
        <v>1111</v>
      </c>
      <c r="G25" s="635" t="s">
        <v>1086</v>
      </c>
      <c r="H25" s="636" t="s">
        <v>123</v>
      </c>
      <c r="I25" s="370" t="s">
        <v>958</v>
      </c>
      <c r="J25" s="627">
        <v>60</v>
      </c>
      <c r="K25" s="628">
        <v>81.896551000000002</v>
      </c>
      <c r="L25" s="310">
        <f t="shared" si="0"/>
        <v>4913.79306</v>
      </c>
      <c r="M25" s="310">
        <f t="shared" si="1"/>
        <v>786.20688960000007</v>
      </c>
      <c r="N25" s="310">
        <f t="shared" si="2"/>
        <v>5699.9999496</v>
      </c>
    </row>
    <row r="26" spans="1:14" ht="40.799999999999997" x14ac:dyDescent="0.3">
      <c r="A26" s="370">
        <v>307</v>
      </c>
      <c r="B26" s="370" t="s">
        <v>1588</v>
      </c>
      <c r="C26" s="478">
        <v>42404</v>
      </c>
      <c r="D26" s="629">
        <v>1881</v>
      </c>
      <c r="E26" s="630">
        <v>42395</v>
      </c>
      <c r="F26" s="631" t="s">
        <v>1111</v>
      </c>
      <c r="G26" s="639" t="s">
        <v>1086</v>
      </c>
      <c r="H26" s="633" t="s">
        <v>1561</v>
      </c>
      <c r="I26" s="629" t="s">
        <v>1078</v>
      </c>
      <c r="J26" s="634">
        <v>20</v>
      </c>
      <c r="K26" s="628">
        <v>107.75861999999999</v>
      </c>
      <c r="L26" s="310">
        <f t="shared" si="0"/>
        <v>2155.1723999999999</v>
      </c>
      <c r="M26" s="310">
        <f t="shared" si="1"/>
        <v>344.827584</v>
      </c>
      <c r="N26" s="310">
        <f t="shared" si="2"/>
        <v>2499.999984</v>
      </c>
    </row>
    <row r="27" spans="1:14" ht="40.799999999999997" x14ac:dyDescent="0.3">
      <c r="A27" s="370">
        <v>327</v>
      </c>
      <c r="B27" s="370" t="s">
        <v>1589</v>
      </c>
      <c r="C27" s="478">
        <v>42408</v>
      </c>
      <c r="D27" s="370">
        <v>316</v>
      </c>
      <c r="E27" s="623">
        <v>42394</v>
      </c>
      <c r="F27" s="624" t="s">
        <v>1140</v>
      </c>
      <c r="G27" s="625" t="s">
        <v>1537</v>
      </c>
      <c r="H27" s="636" t="s">
        <v>1536</v>
      </c>
      <c r="I27" s="370" t="s">
        <v>1066</v>
      </c>
      <c r="J27" s="627">
        <v>36</v>
      </c>
      <c r="K27" s="628">
        <v>585.20000000000005</v>
      </c>
      <c r="L27" s="310">
        <f t="shared" si="0"/>
        <v>21067.200000000001</v>
      </c>
      <c r="M27" s="310">
        <f t="shared" si="1"/>
        <v>3370.7520000000004</v>
      </c>
      <c r="N27" s="310">
        <f t="shared" si="2"/>
        <v>24437.952000000001</v>
      </c>
    </row>
    <row r="28" spans="1:14" ht="20.399999999999999" x14ac:dyDescent="0.3">
      <c r="A28" s="370">
        <v>272</v>
      </c>
      <c r="B28" s="370" t="s">
        <v>1590</v>
      </c>
      <c r="C28" s="478">
        <v>42397</v>
      </c>
      <c r="D28" s="629">
        <v>241</v>
      </c>
      <c r="E28" s="630">
        <v>42387</v>
      </c>
      <c r="F28" s="631" t="s">
        <v>1104</v>
      </c>
      <c r="G28" s="639" t="s">
        <v>982</v>
      </c>
      <c r="H28" s="633" t="s">
        <v>1587</v>
      </c>
      <c r="I28" s="629" t="s">
        <v>1087</v>
      </c>
      <c r="J28" s="634">
        <v>1</v>
      </c>
      <c r="K28" s="628">
        <v>2500</v>
      </c>
      <c r="L28" s="310">
        <f t="shared" si="0"/>
        <v>2500</v>
      </c>
      <c r="M28" s="310">
        <f t="shared" si="1"/>
        <v>400</v>
      </c>
      <c r="N28" s="310">
        <f t="shared" si="2"/>
        <v>2900</v>
      </c>
    </row>
    <row r="29" spans="1:14" ht="40.799999999999997" x14ac:dyDescent="0.3">
      <c r="A29" s="370">
        <v>307</v>
      </c>
      <c r="B29" s="370" t="s">
        <v>1588</v>
      </c>
      <c r="C29" s="478">
        <v>42404</v>
      </c>
      <c r="D29" s="370">
        <v>1875</v>
      </c>
      <c r="E29" s="623">
        <v>42395</v>
      </c>
      <c r="F29" s="624" t="s">
        <v>1104</v>
      </c>
      <c r="G29" s="635" t="s">
        <v>1086</v>
      </c>
      <c r="H29" s="636" t="s">
        <v>1584</v>
      </c>
      <c r="I29" s="370" t="s">
        <v>62</v>
      </c>
      <c r="J29" s="627">
        <v>2</v>
      </c>
      <c r="K29" s="628">
        <v>7000</v>
      </c>
      <c r="L29" s="310">
        <f t="shared" si="0"/>
        <v>14000</v>
      </c>
      <c r="M29" s="310">
        <f t="shared" si="1"/>
        <v>2240</v>
      </c>
      <c r="N29" s="310">
        <f t="shared" si="2"/>
        <v>16240</v>
      </c>
    </row>
    <row r="30" spans="1:14" ht="20.399999999999999" x14ac:dyDescent="0.3">
      <c r="A30" s="370">
        <v>274</v>
      </c>
      <c r="B30" s="370" t="s">
        <v>1591</v>
      </c>
      <c r="C30" s="478">
        <v>42402</v>
      </c>
      <c r="D30" s="629">
        <v>1499</v>
      </c>
      <c r="E30" s="630">
        <v>42387</v>
      </c>
      <c r="F30" s="631" t="s">
        <v>1310</v>
      </c>
      <c r="G30" s="639" t="s">
        <v>961</v>
      </c>
      <c r="H30" s="633" t="s">
        <v>1592</v>
      </c>
      <c r="I30" s="629" t="s">
        <v>959</v>
      </c>
      <c r="J30" s="634">
        <v>1</v>
      </c>
      <c r="K30" s="628">
        <v>396.55</v>
      </c>
      <c r="L30" s="310">
        <f t="shared" si="0"/>
        <v>396.55</v>
      </c>
      <c r="M30" s="310">
        <f t="shared" si="1"/>
        <v>63.448</v>
      </c>
      <c r="N30" s="310">
        <f t="shared" si="2"/>
        <v>459.99799999999999</v>
      </c>
    </row>
    <row r="31" spans="1:14" ht="20.399999999999999" x14ac:dyDescent="0.3">
      <c r="A31" s="370">
        <v>274</v>
      </c>
      <c r="B31" s="370" t="s">
        <v>1591</v>
      </c>
      <c r="C31" s="478">
        <v>42402</v>
      </c>
      <c r="D31" s="370">
        <v>1499</v>
      </c>
      <c r="E31" s="623">
        <v>42387</v>
      </c>
      <c r="F31" s="624" t="s">
        <v>1310</v>
      </c>
      <c r="G31" s="635" t="s">
        <v>961</v>
      </c>
      <c r="H31" s="636" t="s">
        <v>1593</v>
      </c>
      <c r="I31" s="370" t="s">
        <v>231</v>
      </c>
      <c r="J31" s="627">
        <v>10</v>
      </c>
      <c r="K31" s="628">
        <v>25.86</v>
      </c>
      <c r="L31" s="310">
        <f t="shared" si="0"/>
        <v>258.60000000000002</v>
      </c>
      <c r="M31" s="310">
        <f t="shared" si="1"/>
        <v>41.376000000000005</v>
      </c>
      <c r="N31" s="310">
        <f t="shared" si="2"/>
        <v>299.976</v>
      </c>
    </row>
    <row r="32" spans="1:14" ht="20.399999999999999" x14ac:dyDescent="0.3">
      <c r="A32" s="370">
        <v>274</v>
      </c>
      <c r="B32" s="370" t="s">
        <v>1591</v>
      </c>
      <c r="C32" s="478">
        <v>42402</v>
      </c>
      <c r="D32" s="629">
        <v>1499</v>
      </c>
      <c r="E32" s="630">
        <v>42387</v>
      </c>
      <c r="F32" s="631" t="s">
        <v>1310</v>
      </c>
      <c r="G32" s="639" t="s">
        <v>961</v>
      </c>
      <c r="H32" s="633" t="s">
        <v>1594</v>
      </c>
      <c r="I32" s="629" t="s">
        <v>231</v>
      </c>
      <c r="J32" s="634">
        <v>10</v>
      </c>
      <c r="K32" s="628">
        <v>25.86</v>
      </c>
      <c r="L32" s="310">
        <f t="shared" si="0"/>
        <v>258.60000000000002</v>
      </c>
      <c r="M32" s="310">
        <f t="shared" si="1"/>
        <v>41.376000000000005</v>
      </c>
      <c r="N32" s="310">
        <f t="shared" si="2"/>
        <v>299.976</v>
      </c>
    </row>
    <row r="33" spans="1:14" ht="20.399999999999999" x14ac:dyDescent="0.3">
      <c r="A33" s="370">
        <v>274</v>
      </c>
      <c r="B33" s="370" t="s">
        <v>1591</v>
      </c>
      <c r="C33" s="478">
        <v>42402</v>
      </c>
      <c r="D33" s="370">
        <v>1499</v>
      </c>
      <c r="E33" s="623">
        <v>42387</v>
      </c>
      <c r="F33" s="624" t="s">
        <v>1310</v>
      </c>
      <c r="G33" s="635" t="s">
        <v>961</v>
      </c>
      <c r="H33" s="636" t="s">
        <v>1595</v>
      </c>
      <c r="I33" s="370" t="s">
        <v>959</v>
      </c>
      <c r="J33" s="627">
        <v>1</v>
      </c>
      <c r="K33" s="628">
        <v>462.93</v>
      </c>
      <c r="L33" s="310">
        <f t="shared" si="0"/>
        <v>462.93</v>
      </c>
      <c r="M33" s="310">
        <f t="shared" si="1"/>
        <v>74.068799999999996</v>
      </c>
      <c r="N33" s="310">
        <f t="shared" si="2"/>
        <v>536.99879999999996</v>
      </c>
    </row>
    <row r="34" spans="1:14" ht="20.399999999999999" x14ac:dyDescent="0.3">
      <c r="A34" s="370">
        <v>274</v>
      </c>
      <c r="B34" s="370" t="s">
        <v>1591</v>
      </c>
      <c r="C34" s="478">
        <v>42402</v>
      </c>
      <c r="D34" s="629">
        <v>1499</v>
      </c>
      <c r="E34" s="630">
        <v>42387</v>
      </c>
      <c r="F34" s="631" t="s">
        <v>1310</v>
      </c>
      <c r="G34" s="639" t="s">
        <v>961</v>
      </c>
      <c r="H34" s="633" t="s">
        <v>1596</v>
      </c>
      <c r="I34" s="629" t="s">
        <v>959</v>
      </c>
      <c r="J34" s="634">
        <v>1</v>
      </c>
      <c r="K34" s="628">
        <v>767.24</v>
      </c>
      <c r="L34" s="310">
        <f t="shared" si="0"/>
        <v>767.24</v>
      </c>
      <c r="M34" s="310">
        <f t="shared" si="1"/>
        <v>122.75840000000001</v>
      </c>
      <c r="N34" s="310">
        <f t="shared" si="2"/>
        <v>889.99840000000006</v>
      </c>
    </row>
    <row r="35" spans="1:14" ht="20.399999999999999" x14ac:dyDescent="0.3">
      <c r="A35" s="370">
        <v>274</v>
      </c>
      <c r="B35" s="370" t="s">
        <v>1591</v>
      </c>
      <c r="C35" s="478">
        <v>42402</v>
      </c>
      <c r="D35" s="370">
        <v>1499</v>
      </c>
      <c r="E35" s="623">
        <v>42387</v>
      </c>
      <c r="F35" s="624" t="s">
        <v>1310</v>
      </c>
      <c r="G35" s="635" t="s">
        <v>961</v>
      </c>
      <c r="H35" s="636" t="s">
        <v>1597</v>
      </c>
      <c r="I35" s="370" t="s">
        <v>959</v>
      </c>
      <c r="J35" s="627">
        <v>1</v>
      </c>
      <c r="K35" s="628">
        <v>422.41</v>
      </c>
      <c r="L35" s="310">
        <f t="shared" si="0"/>
        <v>422.41</v>
      </c>
      <c r="M35" s="310">
        <f t="shared" si="1"/>
        <v>67.585599999999999</v>
      </c>
      <c r="N35" s="310">
        <f t="shared" si="2"/>
        <v>489.99560000000002</v>
      </c>
    </row>
    <row r="36" spans="1:14" ht="20.399999999999999" x14ac:dyDescent="0.3">
      <c r="A36" s="370">
        <v>274</v>
      </c>
      <c r="B36" s="370" t="s">
        <v>1591</v>
      </c>
      <c r="C36" s="478">
        <v>42402</v>
      </c>
      <c r="D36" s="629">
        <v>1499</v>
      </c>
      <c r="E36" s="630">
        <v>42387</v>
      </c>
      <c r="F36" s="631" t="s">
        <v>1310</v>
      </c>
      <c r="G36" s="639" t="s">
        <v>961</v>
      </c>
      <c r="H36" s="633" t="s">
        <v>1598</v>
      </c>
      <c r="I36" s="629" t="s">
        <v>959</v>
      </c>
      <c r="J36" s="634">
        <v>1</v>
      </c>
      <c r="K36" s="628">
        <v>215.52</v>
      </c>
      <c r="L36" s="310">
        <f t="shared" si="0"/>
        <v>215.52</v>
      </c>
      <c r="M36" s="310">
        <f t="shared" si="1"/>
        <v>34.483200000000004</v>
      </c>
      <c r="N36" s="310">
        <f t="shared" si="2"/>
        <v>250.00320000000002</v>
      </c>
    </row>
    <row r="37" spans="1:14" ht="20.399999999999999" x14ac:dyDescent="0.3">
      <c r="A37" s="370">
        <v>274</v>
      </c>
      <c r="B37" s="370" t="s">
        <v>1591</v>
      </c>
      <c r="C37" s="478">
        <v>42402</v>
      </c>
      <c r="D37" s="370">
        <v>1499</v>
      </c>
      <c r="E37" s="623">
        <v>42387</v>
      </c>
      <c r="F37" s="624" t="s">
        <v>1310</v>
      </c>
      <c r="G37" s="635" t="s">
        <v>961</v>
      </c>
      <c r="H37" s="636" t="s">
        <v>1599</v>
      </c>
      <c r="I37" s="370" t="s">
        <v>959</v>
      </c>
      <c r="J37" s="627">
        <v>1</v>
      </c>
      <c r="K37" s="628">
        <v>74.14</v>
      </c>
      <c r="L37" s="310">
        <f t="shared" si="0"/>
        <v>74.14</v>
      </c>
      <c r="M37" s="310">
        <f t="shared" si="1"/>
        <v>11.862400000000001</v>
      </c>
      <c r="N37" s="310">
        <f t="shared" si="2"/>
        <v>86.002399999999994</v>
      </c>
    </row>
    <row r="38" spans="1:14" ht="20.399999999999999" x14ac:dyDescent="0.3">
      <c r="A38" s="370">
        <v>274</v>
      </c>
      <c r="B38" s="370" t="s">
        <v>1591</v>
      </c>
      <c r="C38" s="478">
        <v>42402</v>
      </c>
      <c r="D38" s="629">
        <v>1499</v>
      </c>
      <c r="E38" s="630">
        <v>42387</v>
      </c>
      <c r="F38" s="631" t="s">
        <v>1310</v>
      </c>
      <c r="G38" s="639" t="s">
        <v>961</v>
      </c>
      <c r="H38" s="633" t="s">
        <v>1600</v>
      </c>
      <c r="I38" s="629" t="s">
        <v>959</v>
      </c>
      <c r="J38" s="634">
        <v>10</v>
      </c>
      <c r="K38" s="628">
        <v>0.34</v>
      </c>
      <c r="L38" s="310">
        <f t="shared" si="0"/>
        <v>3.4000000000000004</v>
      </c>
      <c r="M38" s="310">
        <f t="shared" si="1"/>
        <v>0.54400000000000004</v>
      </c>
      <c r="N38" s="310">
        <f t="shared" si="2"/>
        <v>3.9440000000000004</v>
      </c>
    </row>
    <row r="39" spans="1:14" ht="20.399999999999999" x14ac:dyDescent="0.3">
      <c r="A39" s="370">
        <v>274</v>
      </c>
      <c r="B39" s="370" t="s">
        <v>1591</v>
      </c>
      <c r="C39" s="478">
        <v>42402</v>
      </c>
      <c r="D39" s="370">
        <v>1499</v>
      </c>
      <c r="E39" s="623">
        <v>42387</v>
      </c>
      <c r="F39" s="624" t="s">
        <v>1310</v>
      </c>
      <c r="G39" s="635" t="s">
        <v>961</v>
      </c>
      <c r="H39" s="636" t="s">
        <v>1601</v>
      </c>
      <c r="I39" s="370" t="s">
        <v>959</v>
      </c>
      <c r="J39" s="627">
        <v>10</v>
      </c>
      <c r="K39" s="628">
        <v>1.29</v>
      </c>
      <c r="L39" s="310">
        <f t="shared" si="0"/>
        <v>12.9</v>
      </c>
      <c r="M39" s="310">
        <f t="shared" si="1"/>
        <v>2.0640000000000001</v>
      </c>
      <c r="N39" s="310">
        <f t="shared" si="2"/>
        <v>14.964</v>
      </c>
    </row>
    <row r="40" spans="1:14" ht="20.399999999999999" x14ac:dyDescent="0.3">
      <c r="A40" s="370">
        <v>274</v>
      </c>
      <c r="B40" s="370" t="s">
        <v>1591</v>
      </c>
      <c r="C40" s="478">
        <v>42402</v>
      </c>
      <c r="D40" s="629">
        <v>1501</v>
      </c>
      <c r="E40" s="630">
        <v>42379</v>
      </c>
      <c r="F40" s="631" t="s">
        <v>1310</v>
      </c>
      <c r="G40" s="639" t="s">
        <v>961</v>
      </c>
      <c r="H40" s="633" t="s">
        <v>1602</v>
      </c>
      <c r="I40" s="629" t="s">
        <v>959</v>
      </c>
      <c r="J40" s="634">
        <v>10</v>
      </c>
      <c r="K40" s="628">
        <v>0.86</v>
      </c>
      <c r="L40" s="310">
        <f t="shared" si="0"/>
        <v>8.6</v>
      </c>
      <c r="M40" s="310">
        <f t="shared" si="1"/>
        <v>1.3759999999999999</v>
      </c>
      <c r="N40" s="310">
        <f t="shared" si="2"/>
        <v>9.9759999999999991</v>
      </c>
    </row>
    <row r="41" spans="1:14" ht="30.6" x14ac:dyDescent="0.3">
      <c r="A41" s="370">
        <v>261</v>
      </c>
      <c r="B41" s="370" t="s">
        <v>1603</v>
      </c>
      <c r="C41" s="478">
        <v>42397</v>
      </c>
      <c r="D41" s="370">
        <v>458</v>
      </c>
      <c r="E41" s="623">
        <v>42387</v>
      </c>
      <c r="F41" s="624" t="s">
        <v>1104</v>
      </c>
      <c r="G41" s="635" t="s">
        <v>108</v>
      </c>
      <c r="H41" s="636" t="s">
        <v>1533</v>
      </c>
      <c r="I41" s="370" t="s">
        <v>1087</v>
      </c>
      <c r="J41" s="627">
        <v>1</v>
      </c>
      <c r="K41" s="628">
        <v>2500</v>
      </c>
      <c r="L41" s="310">
        <f t="shared" si="0"/>
        <v>2500</v>
      </c>
      <c r="M41" s="310">
        <f t="shared" si="1"/>
        <v>400</v>
      </c>
      <c r="N41" s="310">
        <f t="shared" si="2"/>
        <v>2900</v>
      </c>
    </row>
    <row r="42" spans="1:14" ht="20.399999999999999" x14ac:dyDescent="0.3">
      <c r="A42" s="370">
        <v>268</v>
      </c>
      <c r="B42" s="370" t="s">
        <v>1604</v>
      </c>
      <c r="C42" s="478">
        <v>42397</v>
      </c>
      <c r="D42" s="629">
        <v>244</v>
      </c>
      <c r="E42" s="630">
        <v>42394</v>
      </c>
      <c r="F42" s="631" t="s">
        <v>1107</v>
      </c>
      <c r="G42" s="639" t="s">
        <v>982</v>
      </c>
      <c r="H42" s="633" t="s">
        <v>1561</v>
      </c>
      <c r="I42" s="629" t="s">
        <v>1078</v>
      </c>
      <c r="J42" s="634">
        <v>10</v>
      </c>
      <c r="K42" s="628">
        <v>94.83</v>
      </c>
      <c r="L42" s="310">
        <f t="shared" si="0"/>
        <v>948.3</v>
      </c>
      <c r="M42" s="310">
        <f t="shared" si="1"/>
        <v>151.72800000000001</v>
      </c>
      <c r="N42" s="310">
        <f t="shared" si="2"/>
        <v>1100.028</v>
      </c>
    </row>
    <row r="43" spans="1:14" ht="20.399999999999999" x14ac:dyDescent="0.3">
      <c r="A43" s="370">
        <v>269</v>
      </c>
      <c r="B43" s="370" t="s">
        <v>1605</v>
      </c>
      <c r="C43" s="478">
        <v>42397</v>
      </c>
      <c r="D43" s="370">
        <v>246</v>
      </c>
      <c r="E43" s="623">
        <v>42394</v>
      </c>
      <c r="F43" s="624" t="s">
        <v>1111</v>
      </c>
      <c r="G43" s="635" t="s">
        <v>982</v>
      </c>
      <c r="H43" s="636" t="s">
        <v>123</v>
      </c>
      <c r="I43" s="370" t="s">
        <v>1087</v>
      </c>
      <c r="J43" s="627">
        <v>5</v>
      </c>
      <c r="K43" s="628">
        <v>1810.3635999999999</v>
      </c>
      <c r="L43" s="310">
        <f t="shared" si="0"/>
        <v>9051.8179999999993</v>
      </c>
      <c r="M43" s="310">
        <f t="shared" si="1"/>
        <v>1448.29088</v>
      </c>
      <c r="N43" s="310">
        <f t="shared" si="2"/>
        <v>10500.10888</v>
      </c>
    </row>
    <row r="44" spans="1:14" ht="30.6" x14ac:dyDescent="0.3">
      <c r="A44" s="370">
        <v>298</v>
      </c>
      <c r="B44" s="370" t="s">
        <v>1606</v>
      </c>
      <c r="C44" s="478">
        <v>42403</v>
      </c>
      <c r="D44" s="629">
        <v>58</v>
      </c>
      <c r="E44" s="630">
        <v>42395</v>
      </c>
      <c r="F44" s="631" t="s">
        <v>1140</v>
      </c>
      <c r="G44" s="639" t="s">
        <v>1013</v>
      </c>
      <c r="H44" s="633" t="s">
        <v>956</v>
      </c>
      <c r="I44" s="629" t="s">
        <v>1066</v>
      </c>
      <c r="J44" s="634">
        <v>2</v>
      </c>
      <c r="K44" s="628">
        <v>1400</v>
      </c>
      <c r="L44" s="310">
        <f t="shared" si="0"/>
        <v>2800</v>
      </c>
      <c r="M44" s="310">
        <f t="shared" si="1"/>
        <v>448</v>
      </c>
      <c r="N44" s="310">
        <f t="shared" si="2"/>
        <v>3248</v>
      </c>
    </row>
    <row r="45" spans="1:14" ht="81.599999999999994" x14ac:dyDescent="0.3">
      <c r="A45" s="370">
        <v>305</v>
      </c>
      <c r="B45" s="370" t="s">
        <v>1607</v>
      </c>
      <c r="C45" s="478">
        <v>42404</v>
      </c>
      <c r="D45" s="370" t="s">
        <v>1608</v>
      </c>
      <c r="E45" s="623">
        <v>42396</v>
      </c>
      <c r="F45" s="624" t="s">
        <v>1100</v>
      </c>
      <c r="G45" s="635" t="s">
        <v>1609</v>
      </c>
      <c r="H45" s="636" t="s">
        <v>1610</v>
      </c>
      <c r="I45" s="370" t="s">
        <v>1611</v>
      </c>
      <c r="J45" s="627">
        <v>1</v>
      </c>
      <c r="K45" s="628">
        <v>6211.88</v>
      </c>
      <c r="L45" s="310">
        <f t="shared" si="0"/>
        <v>6211.88</v>
      </c>
      <c r="M45" s="310">
        <f t="shared" si="1"/>
        <v>993.9008</v>
      </c>
      <c r="N45" s="310">
        <f t="shared" si="2"/>
        <v>7205.7808000000005</v>
      </c>
    </row>
    <row r="46" spans="1:14" ht="153" x14ac:dyDescent="0.3">
      <c r="A46" s="370">
        <v>305</v>
      </c>
      <c r="B46" s="370" t="s">
        <v>1607</v>
      </c>
      <c r="C46" s="478">
        <v>42404</v>
      </c>
      <c r="D46" s="629" t="s">
        <v>1608</v>
      </c>
      <c r="E46" s="630">
        <v>42396</v>
      </c>
      <c r="F46" s="631" t="s">
        <v>1100</v>
      </c>
      <c r="G46" s="639" t="s">
        <v>1609</v>
      </c>
      <c r="H46" s="633" t="s">
        <v>1612</v>
      </c>
      <c r="I46" s="629" t="s">
        <v>1611</v>
      </c>
      <c r="J46" s="634">
        <v>3</v>
      </c>
      <c r="K46" s="628">
        <v>12423.74</v>
      </c>
      <c r="L46" s="310">
        <f t="shared" si="0"/>
        <v>37271.22</v>
      </c>
      <c r="M46" s="310">
        <f t="shared" si="1"/>
        <v>5963.3951999999999</v>
      </c>
      <c r="N46" s="310">
        <f t="shared" si="2"/>
        <v>43234.6152</v>
      </c>
    </row>
    <row r="47" spans="1:14" ht="122.4" x14ac:dyDescent="0.3">
      <c r="A47" s="370">
        <v>305</v>
      </c>
      <c r="B47" s="370" t="s">
        <v>1607</v>
      </c>
      <c r="C47" s="478">
        <v>42404</v>
      </c>
      <c r="D47" s="370" t="s">
        <v>1608</v>
      </c>
      <c r="E47" s="623">
        <v>42396</v>
      </c>
      <c r="F47" s="624" t="s">
        <v>1100</v>
      </c>
      <c r="G47" s="635" t="s">
        <v>1609</v>
      </c>
      <c r="H47" s="636" t="s">
        <v>1613</v>
      </c>
      <c r="I47" s="370" t="s">
        <v>1611</v>
      </c>
      <c r="J47" s="627">
        <v>5</v>
      </c>
      <c r="K47" s="628">
        <v>1552.98</v>
      </c>
      <c r="L47" s="310">
        <f t="shared" si="0"/>
        <v>7764.9</v>
      </c>
      <c r="M47" s="310">
        <f t="shared" si="1"/>
        <v>1242.384</v>
      </c>
      <c r="N47" s="310">
        <f t="shared" si="2"/>
        <v>9007.2839999999997</v>
      </c>
    </row>
    <row r="48" spans="1:14" ht="132.6" x14ac:dyDescent="0.3">
      <c r="A48" s="370">
        <v>305</v>
      </c>
      <c r="B48" s="370" t="s">
        <v>1607</v>
      </c>
      <c r="C48" s="478">
        <v>42404</v>
      </c>
      <c r="D48" s="629" t="s">
        <v>1608</v>
      </c>
      <c r="E48" s="630">
        <v>42396</v>
      </c>
      <c r="F48" s="631" t="s">
        <v>1100</v>
      </c>
      <c r="G48" s="639" t="s">
        <v>1609</v>
      </c>
      <c r="H48" s="633" t="s">
        <v>1614</v>
      </c>
      <c r="I48" s="629" t="s">
        <v>1611</v>
      </c>
      <c r="J48" s="634">
        <v>2</v>
      </c>
      <c r="K48" s="628">
        <v>6004.8</v>
      </c>
      <c r="L48" s="310">
        <f t="shared" si="0"/>
        <v>12009.6</v>
      </c>
      <c r="M48" s="310">
        <f t="shared" si="1"/>
        <v>1921.5360000000001</v>
      </c>
      <c r="N48" s="310">
        <f t="shared" si="2"/>
        <v>13931.136</v>
      </c>
    </row>
    <row r="49" spans="1:14" ht="183.6" x14ac:dyDescent="0.3">
      <c r="A49" s="370">
        <v>305</v>
      </c>
      <c r="B49" s="370" t="s">
        <v>1607</v>
      </c>
      <c r="C49" s="478">
        <v>42404</v>
      </c>
      <c r="D49" s="370" t="s">
        <v>1608</v>
      </c>
      <c r="E49" s="623">
        <v>42396</v>
      </c>
      <c r="F49" s="624" t="s">
        <v>1100</v>
      </c>
      <c r="G49" s="635" t="s">
        <v>1609</v>
      </c>
      <c r="H49" s="636" t="s">
        <v>1615</v>
      </c>
      <c r="I49" s="370" t="s">
        <v>1611</v>
      </c>
      <c r="J49" s="627">
        <v>1</v>
      </c>
      <c r="K49" s="628">
        <v>5383.63</v>
      </c>
      <c r="L49" s="310">
        <f t="shared" si="0"/>
        <v>5383.63</v>
      </c>
      <c r="M49" s="310">
        <f t="shared" si="1"/>
        <v>861.38080000000002</v>
      </c>
      <c r="N49" s="310">
        <f t="shared" si="2"/>
        <v>6245.0108</v>
      </c>
    </row>
    <row r="50" spans="1:14" ht="163.19999999999999" x14ac:dyDescent="0.3">
      <c r="A50" s="370">
        <v>305</v>
      </c>
      <c r="B50" s="370" t="s">
        <v>1607</v>
      </c>
      <c r="C50" s="478">
        <v>42404</v>
      </c>
      <c r="D50" s="629" t="s">
        <v>1608</v>
      </c>
      <c r="E50" s="630">
        <v>42396</v>
      </c>
      <c r="F50" s="631" t="s">
        <v>1100</v>
      </c>
      <c r="G50" s="639" t="s">
        <v>1609</v>
      </c>
      <c r="H50" s="633" t="s">
        <v>1616</v>
      </c>
      <c r="I50" s="629" t="s">
        <v>1611</v>
      </c>
      <c r="J50" s="634">
        <v>1</v>
      </c>
      <c r="K50" s="628">
        <v>9317.7999999999993</v>
      </c>
      <c r="L50" s="310">
        <f t="shared" si="0"/>
        <v>9317.7999999999993</v>
      </c>
      <c r="M50" s="310">
        <f t="shared" si="1"/>
        <v>1490.848</v>
      </c>
      <c r="N50" s="310">
        <f t="shared" si="2"/>
        <v>10808.647999999999</v>
      </c>
    </row>
    <row r="51" spans="1:14" ht="112.2" x14ac:dyDescent="0.3">
      <c r="A51" s="370">
        <v>305</v>
      </c>
      <c r="B51" s="370" t="s">
        <v>1607</v>
      </c>
      <c r="C51" s="478">
        <v>42404</v>
      </c>
      <c r="D51" s="370" t="s">
        <v>1608</v>
      </c>
      <c r="E51" s="623">
        <v>42396</v>
      </c>
      <c r="F51" s="624" t="s">
        <v>1100</v>
      </c>
      <c r="G51" s="635" t="s">
        <v>1609</v>
      </c>
      <c r="H51" s="636" t="s">
        <v>1617</v>
      </c>
      <c r="I51" s="370" t="s">
        <v>1611</v>
      </c>
      <c r="J51" s="627">
        <v>10</v>
      </c>
      <c r="K51" s="628">
        <v>672.95</v>
      </c>
      <c r="L51" s="310">
        <f t="shared" si="0"/>
        <v>6729.5</v>
      </c>
      <c r="M51" s="310">
        <f t="shared" si="1"/>
        <v>1076.72</v>
      </c>
      <c r="N51" s="310">
        <f t="shared" si="2"/>
        <v>7806.22</v>
      </c>
    </row>
    <row r="52" spans="1:14" ht="30.6" x14ac:dyDescent="0.3">
      <c r="A52" s="370">
        <v>323</v>
      </c>
      <c r="B52" s="370" t="s">
        <v>1618</v>
      </c>
      <c r="C52" s="478">
        <v>42408</v>
      </c>
      <c r="D52" s="629">
        <v>404</v>
      </c>
      <c r="E52" s="630">
        <v>42398</v>
      </c>
      <c r="F52" s="631" t="s">
        <v>1111</v>
      </c>
      <c r="G52" s="639" t="s">
        <v>1091</v>
      </c>
      <c r="H52" s="633" t="s">
        <v>1619</v>
      </c>
      <c r="I52" s="629" t="s">
        <v>958</v>
      </c>
      <c r="J52" s="634">
        <v>250</v>
      </c>
      <c r="K52" s="628">
        <v>94.83</v>
      </c>
      <c r="L52" s="310">
        <f t="shared" si="0"/>
        <v>23707.5</v>
      </c>
      <c r="M52" s="310">
        <f t="shared" si="1"/>
        <v>3793.2000000000003</v>
      </c>
      <c r="N52" s="310">
        <f t="shared" si="2"/>
        <v>27500.7</v>
      </c>
    </row>
    <row r="53" spans="1:14" ht="20.399999999999999" x14ac:dyDescent="0.3">
      <c r="A53" s="370">
        <v>322</v>
      </c>
      <c r="B53" s="370" t="s">
        <v>1620</v>
      </c>
      <c r="C53" s="478">
        <v>42408</v>
      </c>
      <c r="D53" s="370">
        <v>251</v>
      </c>
      <c r="E53" s="623">
        <v>42398</v>
      </c>
      <c r="F53" s="624" t="s">
        <v>1104</v>
      </c>
      <c r="G53" s="635" t="s">
        <v>982</v>
      </c>
      <c r="H53" s="636" t="s">
        <v>94</v>
      </c>
      <c r="I53" s="370" t="s">
        <v>983</v>
      </c>
      <c r="J53" s="627">
        <v>10</v>
      </c>
      <c r="K53" s="628">
        <v>2500</v>
      </c>
      <c r="L53" s="310">
        <f t="shared" si="0"/>
        <v>25000</v>
      </c>
      <c r="M53" s="310">
        <f t="shared" si="1"/>
        <v>4000</v>
      </c>
      <c r="N53" s="310">
        <f t="shared" si="2"/>
        <v>29000</v>
      </c>
    </row>
    <row r="54" spans="1:14" ht="20.399999999999999" x14ac:dyDescent="0.3">
      <c r="A54" s="370">
        <v>322</v>
      </c>
      <c r="B54" s="370" t="s">
        <v>1620</v>
      </c>
      <c r="C54" s="478">
        <v>42408</v>
      </c>
      <c r="D54" s="629">
        <v>252</v>
      </c>
      <c r="E54" s="630">
        <v>42398</v>
      </c>
      <c r="F54" s="631" t="s">
        <v>1111</v>
      </c>
      <c r="G54" s="639" t="s">
        <v>982</v>
      </c>
      <c r="H54" s="633" t="s">
        <v>123</v>
      </c>
      <c r="I54" s="629" t="s">
        <v>983</v>
      </c>
      <c r="J54" s="634">
        <v>10</v>
      </c>
      <c r="K54" s="628">
        <v>1810.35</v>
      </c>
      <c r="L54" s="310">
        <f t="shared" si="0"/>
        <v>18103.5</v>
      </c>
      <c r="M54" s="310">
        <f t="shared" si="1"/>
        <v>2896.56</v>
      </c>
      <c r="N54" s="310">
        <f t="shared" si="2"/>
        <v>21000.06</v>
      </c>
    </row>
    <row r="55" spans="1:14" ht="71.400000000000006" x14ac:dyDescent="0.3">
      <c r="A55" s="370">
        <v>329</v>
      </c>
      <c r="B55" s="370" t="s">
        <v>1621</v>
      </c>
      <c r="C55" s="478">
        <v>42408</v>
      </c>
      <c r="D55" s="370">
        <v>38</v>
      </c>
      <c r="E55" s="623">
        <v>42398</v>
      </c>
      <c r="F55" s="624" t="s">
        <v>1107</v>
      </c>
      <c r="G55" s="635" t="s">
        <v>1557</v>
      </c>
      <c r="H55" s="636" t="s">
        <v>1622</v>
      </c>
      <c r="I55" s="370" t="s">
        <v>959</v>
      </c>
      <c r="J55" s="627">
        <v>1</v>
      </c>
      <c r="K55" s="628">
        <v>3800</v>
      </c>
      <c r="L55" s="310">
        <f t="shared" si="0"/>
        <v>3800</v>
      </c>
      <c r="M55" s="310">
        <f t="shared" si="1"/>
        <v>608</v>
      </c>
      <c r="N55" s="310">
        <f t="shared" si="2"/>
        <v>4408</v>
      </c>
    </row>
    <row r="56" spans="1:14" ht="112.2" x14ac:dyDescent="0.3">
      <c r="A56" s="370">
        <v>329</v>
      </c>
      <c r="B56" s="370" t="s">
        <v>1621</v>
      </c>
      <c r="C56" s="478">
        <v>42408</v>
      </c>
      <c r="D56" s="629">
        <v>38</v>
      </c>
      <c r="E56" s="630">
        <v>42398</v>
      </c>
      <c r="F56" s="631" t="s">
        <v>1107</v>
      </c>
      <c r="G56" s="639" t="s">
        <v>1557</v>
      </c>
      <c r="H56" s="633" t="s">
        <v>1623</v>
      </c>
      <c r="I56" s="629" t="s">
        <v>959</v>
      </c>
      <c r="J56" s="634">
        <v>1</v>
      </c>
      <c r="K56" s="628">
        <v>1600</v>
      </c>
      <c r="L56" s="310">
        <f t="shared" si="0"/>
        <v>1600</v>
      </c>
      <c r="M56" s="310">
        <f t="shared" si="1"/>
        <v>256</v>
      </c>
      <c r="N56" s="310">
        <f t="shared" si="2"/>
        <v>1856</v>
      </c>
    </row>
    <row r="57" spans="1:14" ht="40.799999999999997" x14ac:dyDescent="0.3">
      <c r="A57" s="370">
        <v>329</v>
      </c>
      <c r="B57" s="370" t="s">
        <v>1621</v>
      </c>
      <c r="C57" s="478">
        <v>42408</v>
      </c>
      <c r="D57" s="370">
        <v>38</v>
      </c>
      <c r="E57" s="623">
        <v>42398</v>
      </c>
      <c r="F57" s="624" t="s">
        <v>1107</v>
      </c>
      <c r="G57" s="635" t="s">
        <v>1557</v>
      </c>
      <c r="H57" s="636" t="s">
        <v>1624</v>
      </c>
      <c r="I57" s="370" t="s">
        <v>959</v>
      </c>
      <c r="J57" s="627">
        <v>8</v>
      </c>
      <c r="K57" s="628">
        <v>80</v>
      </c>
      <c r="L57" s="310">
        <f t="shared" si="0"/>
        <v>640</v>
      </c>
      <c r="M57" s="310">
        <f t="shared" si="1"/>
        <v>102.4</v>
      </c>
      <c r="N57" s="310">
        <f t="shared" si="2"/>
        <v>742.4</v>
      </c>
    </row>
    <row r="58" spans="1:14" ht="20.399999999999999" x14ac:dyDescent="0.3">
      <c r="A58" s="370">
        <v>304</v>
      </c>
      <c r="B58" s="370" t="s">
        <v>1625</v>
      </c>
      <c r="C58" s="478">
        <v>42403</v>
      </c>
      <c r="D58" s="629">
        <v>344</v>
      </c>
      <c r="E58" s="630">
        <v>42402</v>
      </c>
      <c r="F58" s="631" t="s">
        <v>1107</v>
      </c>
      <c r="G58" s="639" t="s">
        <v>1626</v>
      </c>
      <c r="H58" s="633" t="s">
        <v>1627</v>
      </c>
      <c r="I58" s="629" t="s">
        <v>1628</v>
      </c>
      <c r="J58" s="634">
        <v>8</v>
      </c>
      <c r="K58" s="628">
        <v>2241.3793103399998</v>
      </c>
      <c r="L58" s="310">
        <f t="shared" si="0"/>
        <v>17931.034482719999</v>
      </c>
      <c r="M58" s="310">
        <f t="shared" si="1"/>
        <v>2868.9655172352</v>
      </c>
      <c r="N58" s="310">
        <f t="shared" si="2"/>
        <v>20799.999999955198</v>
      </c>
    </row>
    <row r="59" spans="1:14" ht="20.399999999999999" x14ac:dyDescent="0.3">
      <c r="A59" s="370">
        <v>304</v>
      </c>
      <c r="B59" s="370" t="s">
        <v>1625</v>
      </c>
      <c r="C59" s="478">
        <v>42403</v>
      </c>
      <c r="D59" s="370">
        <v>344</v>
      </c>
      <c r="E59" s="623">
        <v>42402</v>
      </c>
      <c r="F59" s="624" t="s">
        <v>1107</v>
      </c>
      <c r="G59" s="635" t="s">
        <v>1626</v>
      </c>
      <c r="H59" s="636" t="s">
        <v>1629</v>
      </c>
      <c r="I59" s="370" t="s">
        <v>1628</v>
      </c>
      <c r="J59" s="627">
        <v>1000</v>
      </c>
      <c r="K59" s="628">
        <v>8.6206896551700005</v>
      </c>
      <c r="L59" s="310">
        <f t="shared" si="0"/>
        <v>8620.6896551700011</v>
      </c>
      <c r="M59" s="310">
        <f t="shared" si="1"/>
        <v>1379.3103448272002</v>
      </c>
      <c r="N59" s="310">
        <f t="shared" si="2"/>
        <v>9999.9999999972006</v>
      </c>
    </row>
    <row r="60" spans="1:14" ht="20.399999999999999" x14ac:dyDescent="0.3">
      <c r="A60" s="370">
        <v>304</v>
      </c>
      <c r="B60" s="370" t="s">
        <v>1625</v>
      </c>
      <c r="C60" s="478">
        <v>42403</v>
      </c>
      <c r="D60" s="629">
        <v>344</v>
      </c>
      <c r="E60" s="630">
        <v>42402</v>
      </c>
      <c r="F60" s="631" t="s">
        <v>1107</v>
      </c>
      <c r="G60" s="639" t="s">
        <v>1626</v>
      </c>
      <c r="H60" s="633" t="s">
        <v>1630</v>
      </c>
      <c r="I60" s="629" t="s">
        <v>1628</v>
      </c>
      <c r="J60" s="634">
        <v>1000</v>
      </c>
      <c r="K60" s="628">
        <v>8.6206896551700005</v>
      </c>
      <c r="L60" s="310">
        <f t="shared" si="0"/>
        <v>8620.6896551700011</v>
      </c>
      <c r="M60" s="310">
        <f t="shared" si="1"/>
        <v>1379.3103448272002</v>
      </c>
      <c r="N60" s="310">
        <f t="shared" si="2"/>
        <v>9999.9999999972006</v>
      </c>
    </row>
    <row r="61" spans="1:14" ht="20.399999999999999" x14ac:dyDescent="0.3">
      <c r="A61" s="370">
        <v>304</v>
      </c>
      <c r="B61" s="370" t="s">
        <v>1625</v>
      </c>
      <c r="C61" s="478">
        <v>42403</v>
      </c>
      <c r="D61" s="370">
        <v>344</v>
      </c>
      <c r="E61" s="623">
        <v>42402</v>
      </c>
      <c r="F61" s="624" t="s">
        <v>1107</v>
      </c>
      <c r="G61" s="635" t="s">
        <v>1626</v>
      </c>
      <c r="H61" s="636" t="s">
        <v>1631</v>
      </c>
      <c r="I61" s="370" t="s">
        <v>1628</v>
      </c>
      <c r="J61" s="627">
        <v>1000</v>
      </c>
      <c r="K61" s="628">
        <v>8.6206896516999993</v>
      </c>
      <c r="L61" s="310">
        <f t="shared" si="0"/>
        <v>8620.6896516999986</v>
      </c>
      <c r="M61" s="310">
        <f t="shared" si="1"/>
        <v>1379.3103442719998</v>
      </c>
      <c r="N61" s="310">
        <f t="shared" si="2"/>
        <v>9999.9999959719989</v>
      </c>
    </row>
    <row r="62" spans="1:14" ht="20.399999999999999" x14ac:dyDescent="0.3">
      <c r="A62" s="370">
        <v>304</v>
      </c>
      <c r="B62" s="370" t="s">
        <v>1625</v>
      </c>
      <c r="C62" s="478">
        <v>42403</v>
      </c>
      <c r="D62" s="629">
        <v>344</v>
      </c>
      <c r="E62" s="630">
        <v>42402</v>
      </c>
      <c r="F62" s="631" t="s">
        <v>1107</v>
      </c>
      <c r="G62" s="639" t="s">
        <v>1626</v>
      </c>
      <c r="H62" s="633" t="s">
        <v>1632</v>
      </c>
      <c r="I62" s="629" t="s">
        <v>1628</v>
      </c>
      <c r="J62" s="634">
        <v>800</v>
      </c>
      <c r="K62" s="628">
        <v>12.931034482699999</v>
      </c>
      <c r="L62" s="310">
        <f t="shared" si="0"/>
        <v>10344.82758616</v>
      </c>
      <c r="M62" s="310">
        <f t="shared" si="1"/>
        <v>1655.1724137855999</v>
      </c>
      <c r="N62" s="310">
        <f t="shared" si="2"/>
        <v>11999.999999945599</v>
      </c>
    </row>
    <row r="63" spans="1:14" ht="30.6" x14ac:dyDescent="0.3">
      <c r="A63" s="370">
        <v>9854468</v>
      </c>
      <c r="B63" s="370" t="s">
        <v>1633</v>
      </c>
      <c r="C63" s="478">
        <v>42405</v>
      </c>
      <c r="D63" s="370">
        <v>775</v>
      </c>
      <c r="E63" s="623">
        <v>42404</v>
      </c>
      <c r="F63" s="624" t="s">
        <v>1634</v>
      </c>
      <c r="G63" s="635" t="s">
        <v>1635</v>
      </c>
      <c r="H63" s="636" t="s">
        <v>1636</v>
      </c>
      <c r="I63" s="370" t="s">
        <v>959</v>
      </c>
      <c r="J63" s="627">
        <v>10</v>
      </c>
      <c r="K63" s="628">
        <v>77.59</v>
      </c>
      <c r="L63" s="310">
        <f t="shared" si="0"/>
        <v>775.90000000000009</v>
      </c>
      <c r="M63" s="310">
        <f t="shared" si="1"/>
        <v>124.14400000000002</v>
      </c>
      <c r="N63" s="310">
        <f t="shared" si="2"/>
        <v>900.0440000000001</v>
      </c>
    </row>
    <row r="64" spans="1:14" ht="30.6" x14ac:dyDescent="0.3">
      <c r="A64" s="370">
        <v>9854468</v>
      </c>
      <c r="B64" s="370" t="s">
        <v>1633</v>
      </c>
      <c r="C64" s="478">
        <v>42405</v>
      </c>
      <c r="D64" s="629">
        <v>775</v>
      </c>
      <c r="E64" s="630">
        <v>42494</v>
      </c>
      <c r="F64" s="631" t="s">
        <v>1634</v>
      </c>
      <c r="G64" s="639" t="s">
        <v>1635</v>
      </c>
      <c r="H64" s="633" t="s">
        <v>1637</v>
      </c>
      <c r="I64" s="629" t="s">
        <v>959</v>
      </c>
      <c r="J64" s="634">
        <v>10</v>
      </c>
      <c r="K64" s="628">
        <v>77.59</v>
      </c>
      <c r="L64" s="310">
        <f t="shared" si="0"/>
        <v>775.90000000000009</v>
      </c>
      <c r="M64" s="310">
        <f t="shared" si="1"/>
        <v>124.14400000000002</v>
      </c>
      <c r="N64" s="310">
        <f t="shared" si="2"/>
        <v>900.0440000000001</v>
      </c>
    </row>
    <row r="65" spans="1:14" ht="30.6" x14ac:dyDescent="0.3">
      <c r="A65" s="370">
        <v>9854468</v>
      </c>
      <c r="B65" s="370" t="s">
        <v>1633</v>
      </c>
      <c r="C65" s="478">
        <v>42405</v>
      </c>
      <c r="D65" s="370">
        <v>775</v>
      </c>
      <c r="E65" s="623">
        <v>42404</v>
      </c>
      <c r="F65" s="624" t="s">
        <v>1634</v>
      </c>
      <c r="G65" s="635" t="s">
        <v>1635</v>
      </c>
      <c r="H65" s="636" t="s">
        <v>1638</v>
      </c>
      <c r="I65" s="370" t="s">
        <v>959</v>
      </c>
      <c r="J65" s="627">
        <v>10</v>
      </c>
      <c r="K65" s="628">
        <v>77.59</v>
      </c>
      <c r="L65" s="310">
        <f t="shared" si="0"/>
        <v>775.90000000000009</v>
      </c>
      <c r="M65" s="310">
        <f t="shared" si="1"/>
        <v>124.14400000000002</v>
      </c>
      <c r="N65" s="310">
        <f t="shared" si="2"/>
        <v>900.0440000000001</v>
      </c>
    </row>
    <row r="66" spans="1:14" ht="30.6" x14ac:dyDescent="0.3">
      <c r="A66" s="370">
        <v>9854468</v>
      </c>
      <c r="B66" s="370" t="s">
        <v>1633</v>
      </c>
      <c r="C66" s="478">
        <v>42405</v>
      </c>
      <c r="D66" s="629">
        <v>775</v>
      </c>
      <c r="E66" s="630">
        <v>42494</v>
      </c>
      <c r="F66" s="631" t="s">
        <v>1634</v>
      </c>
      <c r="G66" s="639" t="s">
        <v>1635</v>
      </c>
      <c r="H66" s="633" t="s">
        <v>1639</v>
      </c>
      <c r="I66" s="629" t="s">
        <v>959</v>
      </c>
      <c r="J66" s="634">
        <v>2</v>
      </c>
      <c r="K66" s="628">
        <v>43.1</v>
      </c>
      <c r="L66" s="310">
        <f t="shared" si="0"/>
        <v>86.2</v>
      </c>
      <c r="M66" s="310">
        <f t="shared" si="1"/>
        <v>13.792000000000002</v>
      </c>
      <c r="N66" s="310">
        <f t="shared" si="2"/>
        <v>99.992000000000004</v>
      </c>
    </row>
    <row r="67" spans="1:14" ht="30.6" x14ac:dyDescent="0.3">
      <c r="A67" s="370">
        <v>9854468</v>
      </c>
      <c r="B67" s="370" t="s">
        <v>1633</v>
      </c>
      <c r="C67" s="478">
        <v>42405</v>
      </c>
      <c r="D67" s="370">
        <v>775</v>
      </c>
      <c r="E67" s="623">
        <v>42404</v>
      </c>
      <c r="F67" s="624" t="s">
        <v>1634</v>
      </c>
      <c r="G67" s="635" t="s">
        <v>1635</v>
      </c>
      <c r="H67" s="636" t="s">
        <v>1640</v>
      </c>
      <c r="I67" s="370" t="s">
        <v>959</v>
      </c>
      <c r="J67" s="627">
        <v>3</v>
      </c>
      <c r="K67" s="628">
        <v>603.45000000000005</v>
      </c>
      <c r="L67" s="310">
        <f t="shared" si="0"/>
        <v>1810.3500000000001</v>
      </c>
      <c r="M67" s="310">
        <f t="shared" si="1"/>
        <v>289.65600000000001</v>
      </c>
      <c r="N67" s="310">
        <f t="shared" si="2"/>
        <v>2100.0060000000003</v>
      </c>
    </row>
    <row r="68" spans="1:14" ht="40.799999999999997" x14ac:dyDescent="0.3">
      <c r="A68" s="370">
        <v>9854468</v>
      </c>
      <c r="B68" s="370" t="s">
        <v>1633</v>
      </c>
      <c r="C68" s="478">
        <v>42405</v>
      </c>
      <c r="D68" s="629">
        <v>775</v>
      </c>
      <c r="E68" s="630">
        <v>42494</v>
      </c>
      <c r="F68" s="631" t="s">
        <v>1634</v>
      </c>
      <c r="G68" s="639" t="s">
        <v>1635</v>
      </c>
      <c r="H68" s="633" t="s">
        <v>1641</v>
      </c>
      <c r="I68" s="629" t="s">
        <v>959</v>
      </c>
      <c r="J68" s="634">
        <v>4</v>
      </c>
      <c r="K68" s="628">
        <v>34.479999999999997</v>
      </c>
      <c r="L68" s="310">
        <f t="shared" si="0"/>
        <v>137.91999999999999</v>
      </c>
      <c r="M68" s="310">
        <f t="shared" si="1"/>
        <v>22.0672</v>
      </c>
      <c r="N68" s="310">
        <f t="shared" si="2"/>
        <v>159.98719999999997</v>
      </c>
    </row>
    <row r="69" spans="1:14" ht="30.6" x14ac:dyDescent="0.3">
      <c r="A69" s="370">
        <v>384</v>
      </c>
      <c r="B69" s="370" t="s">
        <v>1642</v>
      </c>
      <c r="C69" s="478">
        <v>42412</v>
      </c>
      <c r="D69" s="370">
        <v>464</v>
      </c>
      <c r="E69" s="623">
        <v>42402</v>
      </c>
      <c r="F69" s="624" t="s">
        <v>1104</v>
      </c>
      <c r="G69" s="635" t="s">
        <v>108</v>
      </c>
      <c r="H69" s="636" t="s">
        <v>1587</v>
      </c>
      <c r="I69" s="370" t="s">
        <v>983</v>
      </c>
      <c r="J69" s="627">
        <v>5</v>
      </c>
      <c r="K69" s="628">
        <v>2500</v>
      </c>
      <c r="L69" s="310">
        <f t="shared" si="0"/>
        <v>12500</v>
      </c>
      <c r="M69" s="310">
        <f t="shared" si="1"/>
        <v>2000</v>
      </c>
      <c r="N69" s="310">
        <f t="shared" si="2"/>
        <v>14500</v>
      </c>
    </row>
    <row r="70" spans="1:14" ht="30.6" x14ac:dyDescent="0.3">
      <c r="A70" s="370">
        <v>389</v>
      </c>
      <c r="B70" s="370" t="s">
        <v>1643</v>
      </c>
      <c r="C70" s="478">
        <v>42412</v>
      </c>
      <c r="D70" s="629">
        <v>476</v>
      </c>
      <c r="E70" s="630">
        <v>42406</v>
      </c>
      <c r="F70" s="631" t="s">
        <v>1104</v>
      </c>
      <c r="G70" s="639" t="s">
        <v>108</v>
      </c>
      <c r="H70" s="633" t="s">
        <v>1561</v>
      </c>
      <c r="I70" s="629" t="s">
        <v>959</v>
      </c>
      <c r="J70" s="634">
        <v>20</v>
      </c>
      <c r="K70" s="628">
        <v>99.14</v>
      </c>
      <c r="L70" s="310">
        <f t="shared" si="0"/>
        <v>1982.8</v>
      </c>
      <c r="M70" s="310">
        <f t="shared" si="1"/>
        <v>317.24799999999999</v>
      </c>
      <c r="N70" s="310">
        <f t="shared" si="2"/>
        <v>2300.0479999999998</v>
      </c>
    </row>
    <row r="71" spans="1:14" ht="20.399999999999999" x14ac:dyDescent="0.3">
      <c r="A71" s="370">
        <v>415</v>
      </c>
      <c r="B71" s="370" t="s">
        <v>1644</v>
      </c>
      <c r="C71" s="478">
        <v>42422</v>
      </c>
      <c r="D71" s="370">
        <v>288</v>
      </c>
      <c r="E71" s="623">
        <v>42408</v>
      </c>
      <c r="F71" s="624" t="s">
        <v>1104</v>
      </c>
      <c r="G71" s="635" t="s">
        <v>982</v>
      </c>
      <c r="H71" s="636" t="s">
        <v>1533</v>
      </c>
      <c r="I71" s="370" t="s">
        <v>983</v>
      </c>
      <c r="J71" s="627">
        <v>5</v>
      </c>
      <c r="K71" s="628">
        <v>2500</v>
      </c>
      <c r="L71" s="310">
        <f t="shared" si="0"/>
        <v>12500</v>
      </c>
      <c r="M71" s="310">
        <f t="shared" si="1"/>
        <v>2000</v>
      </c>
      <c r="N71" s="310">
        <f t="shared" si="2"/>
        <v>14500</v>
      </c>
    </row>
    <row r="72" spans="1:14" ht="30.6" x14ac:dyDescent="0.3">
      <c r="A72" s="370">
        <v>396</v>
      </c>
      <c r="B72" s="370" t="s">
        <v>1645</v>
      </c>
      <c r="C72" s="478">
        <v>42418</v>
      </c>
      <c r="D72" s="629">
        <v>1587</v>
      </c>
      <c r="E72" s="630">
        <v>42410</v>
      </c>
      <c r="F72" s="631" t="s">
        <v>1100</v>
      </c>
      <c r="G72" s="639" t="s">
        <v>1089</v>
      </c>
      <c r="H72" s="633" t="s">
        <v>1646</v>
      </c>
      <c r="I72" s="629" t="s">
        <v>1647</v>
      </c>
      <c r="J72" s="634">
        <v>1</v>
      </c>
      <c r="K72" s="628">
        <v>1866</v>
      </c>
      <c r="L72" s="310">
        <f t="shared" si="0"/>
        <v>1866</v>
      </c>
      <c r="M72" s="310">
        <f t="shared" si="1"/>
        <v>298.56</v>
      </c>
      <c r="N72" s="310">
        <f t="shared" si="2"/>
        <v>2164.56</v>
      </c>
    </row>
    <row r="73" spans="1:14" ht="30.6" x14ac:dyDescent="0.3">
      <c r="A73" s="370">
        <v>396</v>
      </c>
      <c r="B73" s="370" t="s">
        <v>1645</v>
      </c>
      <c r="C73" s="478">
        <v>42418</v>
      </c>
      <c r="D73" s="370">
        <v>1587</v>
      </c>
      <c r="E73" s="623">
        <v>42410</v>
      </c>
      <c r="F73" s="624" t="s">
        <v>1100</v>
      </c>
      <c r="G73" s="635" t="s">
        <v>1089</v>
      </c>
      <c r="H73" s="636" t="s">
        <v>1090</v>
      </c>
      <c r="I73" s="370" t="s">
        <v>1647</v>
      </c>
      <c r="J73" s="627">
        <v>8</v>
      </c>
      <c r="K73" s="628">
        <v>1866</v>
      </c>
      <c r="L73" s="310">
        <f t="shared" si="0"/>
        <v>14928</v>
      </c>
      <c r="M73" s="310">
        <f t="shared" si="1"/>
        <v>2388.48</v>
      </c>
      <c r="N73" s="310">
        <f t="shared" si="2"/>
        <v>17316.48</v>
      </c>
    </row>
    <row r="74" spans="1:14" ht="30.6" x14ac:dyDescent="0.3">
      <c r="A74" s="370">
        <v>396</v>
      </c>
      <c r="B74" s="370" t="s">
        <v>1645</v>
      </c>
      <c r="C74" s="478">
        <v>42418</v>
      </c>
      <c r="D74" s="629">
        <v>1587</v>
      </c>
      <c r="E74" s="630">
        <v>42410</v>
      </c>
      <c r="F74" s="631" t="s">
        <v>1100</v>
      </c>
      <c r="G74" s="639" t="s">
        <v>1089</v>
      </c>
      <c r="H74" s="633" t="s">
        <v>1648</v>
      </c>
      <c r="I74" s="629" t="s">
        <v>959</v>
      </c>
      <c r="J74" s="634">
        <v>5</v>
      </c>
      <c r="K74" s="628">
        <v>71</v>
      </c>
      <c r="L74" s="310">
        <f t="shared" si="0"/>
        <v>355</v>
      </c>
      <c r="M74" s="310">
        <f t="shared" si="1"/>
        <v>56.800000000000004</v>
      </c>
      <c r="N74" s="310">
        <f t="shared" si="2"/>
        <v>411.8</v>
      </c>
    </row>
    <row r="75" spans="1:14" ht="30.6" x14ac:dyDescent="0.3">
      <c r="A75" s="370">
        <v>396</v>
      </c>
      <c r="B75" s="370" t="s">
        <v>1645</v>
      </c>
      <c r="C75" s="478">
        <v>42418</v>
      </c>
      <c r="D75" s="370">
        <v>1587</v>
      </c>
      <c r="E75" s="623">
        <v>42410</v>
      </c>
      <c r="F75" s="624" t="s">
        <v>1100</v>
      </c>
      <c r="G75" s="635" t="s">
        <v>1089</v>
      </c>
      <c r="H75" s="636" t="s">
        <v>1649</v>
      </c>
      <c r="I75" s="370" t="s">
        <v>959</v>
      </c>
      <c r="J75" s="627">
        <v>5</v>
      </c>
      <c r="K75" s="628">
        <v>22</v>
      </c>
      <c r="L75" s="310">
        <f t="shared" si="0"/>
        <v>110</v>
      </c>
      <c r="M75" s="310">
        <f t="shared" si="1"/>
        <v>17.600000000000001</v>
      </c>
      <c r="N75" s="310">
        <f t="shared" si="2"/>
        <v>127.6</v>
      </c>
    </row>
    <row r="76" spans="1:14" ht="30.6" x14ac:dyDescent="0.3">
      <c r="A76" s="370">
        <v>394</v>
      </c>
      <c r="B76" s="370" t="s">
        <v>1650</v>
      </c>
      <c r="C76" s="478">
        <v>42418</v>
      </c>
      <c r="D76" s="629">
        <v>1582</v>
      </c>
      <c r="E76" s="630">
        <v>42409</v>
      </c>
      <c r="F76" s="631" t="s">
        <v>1100</v>
      </c>
      <c r="G76" s="639" t="s">
        <v>1089</v>
      </c>
      <c r="H76" s="633" t="s">
        <v>1651</v>
      </c>
      <c r="I76" s="629" t="s">
        <v>1647</v>
      </c>
      <c r="J76" s="634">
        <v>5</v>
      </c>
      <c r="K76" s="628">
        <v>1600</v>
      </c>
      <c r="L76" s="310">
        <f t="shared" si="0"/>
        <v>8000</v>
      </c>
      <c r="M76" s="310">
        <f t="shared" si="1"/>
        <v>1280</v>
      </c>
      <c r="N76" s="310">
        <f t="shared" si="2"/>
        <v>9280</v>
      </c>
    </row>
    <row r="77" spans="1:14" ht="30.6" x14ac:dyDescent="0.3">
      <c r="A77" s="370">
        <v>394</v>
      </c>
      <c r="B77" s="370" t="s">
        <v>1650</v>
      </c>
      <c r="C77" s="478">
        <v>42418</v>
      </c>
      <c r="D77" s="370">
        <v>1582</v>
      </c>
      <c r="E77" s="623">
        <v>42409</v>
      </c>
      <c r="F77" s="624" t="s">
        <v>1100</v>
      </c>
      <c r="G77" s="635" t="s">
        <v>1089</v>
      </c>
      <c r="H77" s="636" t="s">
        <v>316</v>
      </c>
      <c r="I77" s="370" t="s">
        <v>1647</v>
      </c>
      <c r="J77" s="627">
        <v>1</v>
      </c>
      <c r="K77" s="628">
        <v>1000</v>
      </c>
      <c r="L77" s="310">
        <f t="shared" si="0"/>
        <v>1000</v>
      </c>
      <c r="M77" s="310">
        <f t="shared" si="1"/>
        <v>160</v>
      </c>
      <c r="N77" s="310">
        <f t="shared" si="2"/>
        <v>1160</v>
      </c>
    </row>
    <row r="78" spans="1:14" ht="30.6" x14ac:dyDescent="0.3">
      <c r="A78" s="370">
        <v>394</v>
      </c>
      <c r="B78" s="370" t="s">
        <v>1650</v>
      </c>
      <c r="C78" s="478">
        <v>42418</v>
      </c>
      <c r="D78" s="629">
        <v>1582</v>
      </c>
      <c r="E78" s="630">
        <v>42409</v>
      </c>
      <c r="F78" s="631" t="s">
        <v>1100</v>
      </c>
      <c r="G78" s="639" t="s">
        <v>1089</v>
      </c>
      <c r="H78" s="633" t="s">
        <v>1652</v>
      </c>
      <c r="I78" s="629" t="s">
        <v>959</v>
      </c>
      <c r="J78" s="634">
        <v>4</v>
      </c>
      <c r="K78" s="628">
        <v>35</v>
      </c>
      <c r="L78" s="310">
        <f t="shared" si="0"/>
        <v>140</v>
      </c>
      <c r="M78" s="310">
        <f t="shared" si="1"/>
        <v>22.400000000000002</v>
      </c>
      <c r="N78" s="310">
        <f t="shared" si="2"/>
        <v>162.4</v>
      </c>
    </row>
    <row r="79" spans="1:14" ht="30.6" x14ac:dyDescent="0.3">
      <c r="A79" s="370">
        <v>394</v>
      </c>
      <c r="B79" s="370" t="s">
        <v>1650</v>
      </c>
      <c r="C79" s="478">
        <v>42418</v>
      </c>
      <c r="D79" s="370">
        <v>1582</v>
      </c>
      <c r="E79" s="623">
        <v>42409</v>
      </c>
      <c r="F79" s="624" t="s">
        <v>1100</v>
      </c>
      <c r="G79" s="635" t="s">
        <v>1089</v>
      </c>
      <c r="H79" s="636" t="s">
        <v>1648</v>
      </c>
      <c r="I79" s="370" t="s">
        <v>959</v>
      </c>
      <c r="J79" s="627">
        <v>2</v>
      </c>
      <c r="K79" s="628">
        <v>58</v>
      </c>
      <c r="L79" s="310">
        <f t="shared" si="0"/>
        <v>116</v>
      </c>
      <c r="M79" s="310">
        <f t="shared" si="1"/>
        <v>18.559999999999999</v>
      </c>
      <c r="N79" s="310">
        <f t="shared" si="2"/>
        <v>134.56</v>
      </c>
    </row>
    <row r="80" spans="1:14" ht="30.6" x14ac:dyDescent="0.3">
      <c r="A80" s="370">
        <v>394</v>
      </c>
      <c r="B80" s="370" t="s">
        <v>1650</v>
      </c>
      <c r="C80" s="478">
        <v>42418</v>
      </c>
      <c r="D80" s="629">
        <v>1582</v>
      </c>
      <c r="E80" s="630">
        <v>42409</v>
      </c>
      <c r="F80" s="631" t="s">
        <v>1100</v>
      </c>
      <c r="G80" s="639" t="s">
        <v>1089</v>
      </c>
      <c r="H80" s="633" t="s">
        <v>1653</v>
      </c>
      <c r="I80" s="629" t="s">
        <v>959</v>
      </c>
      <c r="J80" s="634">
        <v>2</v>
      </c>
      <c r="K80" s="628">
        <v>180</v>
      </c>
      <c r="L80" s="310">
        <f t="shared" si="0"/>
        <v>360</v>
      </c>
      <c r="M80" s="310">
        <f t="shared" si="1"/>
        <v>57.6</v>
      </c>
      <c r="N80" s="310">
        <f t="shared" si="2"/>
        <v>417.6</v>
      </c>
    </row>
    <row r="81" spans="1:14" ht="30.6" x14ac:dyDescent="0.3">
      <c r="A81" s="370">
        <v>393</v>
      </c>
      <c r="B81" s="370" t="s">
        <v>1654</v>
      </c>
      <c r="C81" s="478">
        <v>42418</v>
      </c>
      <c r="D81" s="370">
        <v>61</v>
      </c>
      <c r="E81" s="623">
        <v>42411</v>
      </c>
      <c r="F81" s="624" t="s">
        <v>1140</v>
      </c>
      <c r="G81" s="635" t="s">
        <v>1013</v>
      </c>
      <c r="H81" s="636" t="s">
        <v>956</v>
      </c>
      <c r="I81" s="370" t="s">
        <v>1066</v>
      </c>
      <c r="J81" s="627">
        <v>3</v>
      </c>
      <c r="K81" s="628">
        <v>1400</v>
      </c>
      <c r="L81" s="310">
        <f t="shared" si="0"/>
        <v>4200</v>
      </c>
      <c r="M81" s="310">
        <f t="shared" si="1"/>
        <v>672</v>
      </c>
      <c r="N81" s="310">
        <f t="shared" si="2"/>
        <v>4872</v>
      </c>
    </row>
    <row r="82" spans="1:14" ht="30.6" x14ac:dyDescent="0.3">
      <c r="A82" s="370">
        <v>392</v>
      </c>
      <c r="B82" s="370" t="s">
        <v>1655</v>
      </c>
      <c r="C82" s="478">
        <v>42418</v>
      </c>
      <c r="D82" s="629">
        <v>426</v>
      </c>
      <c r="E82" s="630">
        <v>42410</v>
      </c>
      <c r="F82" s="631" t="s">
        <v>1111</v>
      </c>
      <c r="G82" s="639" t="s">
        <v>1091</v>
      </c>
      <c r="H82" s="633" t="s">
        <v>1656</v>
      </c>
      <c r="I82" s="629" t="s">
        <v>958</v>
      </c>
      <c r="J82" s="634">
        <v>200</v>
      </c>
      <c r="K82" s="628">
        <v>68.97</v>
      </c>
      <c r="L82" s="310">
        <f t="shared" ref="L82:L145" si="3">+J82*K82</f>
        <v>13794</v>
      </c>
      <c r="M82" s="310">
        <f t="shared" ref="M82:M145" si="4">+L82*0.16</f>
        <v>2207.04</v>
      </c>
      <c r="N82" s="310">
        <f t="shared" ref="N82:N145" si="5">+L82+M82</f>
        <v>16001.04</v>
      </c>
    </row>
    <row r="83" spans="1:14" ht="30.6" x14ac:dyDescent="0.3">
      <c r="A83" s="370">
        <v>392</v>
      </c>
      <c r="B83" s="370" t="s">
        <v>1655</v>
      </c>
      <c r="C83" s="478">
        <v>42418</v>
      </c>
      <c r="D83" s="370">
        <v>426</v>
      </c>
      <c r="E83" s="623">
        <v>42410</v>
      </c>
      <c r="F83" s="624" t="s">
        <v>1111</v>
      </c>
      <c r="G83" s="635" t="s">
        <v>1091</v>
      </c>
      <c r="H83" s="636" t="s">
        <v>1657</v>
      </c>
      <c r="I83" s="370" t="s">
        <v>958</v>
      </c>
      <c r="J83" s="627">
        <v>40</v>
      </c>
      <c r="K83" s="628">
        <v>116.38</v>
      </c>
      <c r="L83" s="310">
        <f t="shared" si="3"/>
        <v>4655.2</v>
      </c>
      <c r="M83" s="310">
        <f t="shared" si="4"/>
        <v>744.83199999999999</v>
      </c>
      <c r="N83" s="310">
        <f t="shared" si="5"/>
        <v>5400.0320000000002</v>
      </c>
    </row>
    <row r="84" spans="1:14" ht="30.6" x14ac:dyDescent="0.3">
      <c r="A84" s="370">
        <v>392</v>
      </c>
      <c r="B84" s="370" t="s">
        <v>1655</v>
      </c>
      <c r="C84" s="478">
        <v>42418</v>
      </c>
      <c r="D84" s="629">
        <v>426</v>
      </c>
      <c r="E84" s="630">
        <v>42410</v>
      </c>
      <c r="F84" s="631" t="s">
        <v>1111</v>
      </c>
      <c r="G84" s="639" t="s">
        <v>1091</v>
      </c>
      <c r="H84" s="633" t="s">
        <v>1658</v>
      </c>
      <c r="I84" s="629" t="s">
        <v>958</v>
      </c>
      <c r="J84" s="634">
        <v>15</v>
      </c>
      <c r="K84" s="628">
        <v>116.38</v>
      </c>
      <c r="L84" s="310">
        <f t="shared" si="3"/>
        <v>1745.6999999999998</v>
      </c>
      <c r="M84" s="310">
        <f t="shared" si="4"/>
        <v>279.31199999999995</v>
      </c>
      <c r="N84" s="310">
        <f t="shared" si="5"/>
        <v>2025.0119999999997</v>
      </c>
    </row>
    <row r="85" spans="1:14" ht="30.6" x14ac:dyDescent="0.3">
      <c r="A85" s="370">
        <v>211</v>
      </c>
      <c r="B85" s="370" t="s">
        <v>1659</v>
      </c>
      <c r="C85" s="478">
        <v>42376</v>
      </c>
      <c r="D85" s="370"/>
      <c r="E85" s="623">
        <v>42376</v>
      </c>
      <c r="F85" s="624" t="s">
        <v>1122</v>
      </c>
      <c r="G85" s="635" t="s">
        <v>1660</v>
      </c>
      <c r="H85" s="636" t="s">
        <v>1661</v>
      </c>
      <c r="I85" s="370"/>
      <c r="J85" s="627"/>
      <c r="K85" s="628"/>
      <c r="L85" s="310">
        <f t="shared" si="3"/>
        <v>0</v>
      </c>
      <c r="M85" s="310">
        <f t="shared" si="4"/>
        <v>0</v>
      </c>
      <c r="N85" s="628">
        <v>7560</v>
      </c>
    </row>
    <row r="86" spans="1:14" ht="30.6" x14ac:dyDescent="0.3">
      <c r="A86" s="370">
        <v>247</v>
      </c>
      <c r="B86" s="370" t="s">
        <v>1662</v>
      </c>
      <c r="C86" s="478">
        <v>42391</v>
      </c>
      <c r="D86" s="629"/>
      <c r="E86" s="630">
        <v>42389</v>
      </c>
      <c r="F86" s="631" t="s">
        <v>1122</v>
      </c>
      <c r="G86" s="639" t="s">
        <v>1660</v>
      </c>
      <c r="H86" s="633" t="s">
        <v>1547</v>
      </c>
      <c r="I86" s="629"/>
      <c r="J86" s="634"/>
      <c r="K86" s="628"/>
      <c r="L86" s="310">
        <f t="shared" si="3"/>
        <v>0</v>
      </c>
      <c r="M86" s="310">
        <f t="shared" si="4"/>
        <v>0</v>
      </c>
      <c r="N86" s="628">
        <v>29400</v>
      </c>
    </row>
    <row r="87" spans="1:14" ht="30.6" x14ac:dyDescent="0.3">
      <c r="A87" s="370">
        <v>257</v>
      </c>
      <c r="B87" s="370" t="s">
        <v>1663</v>
      </c>
      <c r="C87" s="478">
        <v>42396</v>
      </c>
      <c r="D87" s="370"/>
      <c r="E87" s="623">
        <v>42394</v>
      </c>
      <c r="F87" s="624" t="s">
        <v>1122</v>
      </c>
      <c r="G87" s="635" t="s">
        <v>1660</v>
      </c>
      <c r="H87" s="636" t="s">
        <v>1664</v>
      </c>
      <c r="I87" s="370"/>
      <c r="J87" s="627"/>
      <c r="K87" s="628"/>
      <c r="L87" s="310">
        <f t="shared" si="3"/>
        <v>0</v>
      </c>
      <c r="M87" s="310">
        <f t="shared" si="4"/>
        <v>0</v>
      </c>
      <c r="N87" s="628">
        <v>35550</v>
      </c>
    </row>
    <row r="88" spans="1:14" ht="40.799999999999997" x14ac:dyDescent="0.3">
      <c r="A88" s="370">
        <v>280</v>
      </c>
      <c r="B88" s="370" t="s">
        <v>1665</v>
      </c>
      <c r="C88" s="478">
        <v>42403</v>
      </c>
      <c r="D88" s="629"/>
      <c r="E88" s="630">
        <v>42402</v>
      </c>
      <c r="F88" s="631" t="s">
        <v>1122</v>
      </c>
      <c r="G88" s="639" t="s">
        <v>1660</v>
      </c>
      <c r="H88" s="633" t="s">
        <v>1549</v>
      </c>
      <c r="I88" s="629"/>
      <c r="J88" s="634"/>
      <c r="K88" s="628"/>
      <c r="L88" s="310">
        <f t="shared" si="3"/>
        <v>0</v>
      </c>
      <c r="M88" s="310">
        <f t="shared" si="4"/>
        <v>0</v>
      </c>
      <c r="N88" s="628">
        <v>45650</v>
      </c>
    </row>
    <row r="89" spans="1:14" ht="40.799999999999997" x14ac:dyDescent="0.3">
      <c r="A89" s="370">
        <v>353</v>
      </c>
      <c r="B89" s="370" t="s">
        <v>1666</v>
      </c>
      <c r="C89" s="478">
        <v>42410</v>
      </c>
      <c r="D89" s="370"/>
      <c r="E89" s="623">
        <v>42409</v>
      </c>
      <c r="F89" s="624" t="s">
        <v>1122</v>
      </c>
      <c r="G89" s="635" t="s">
        <v>1660</v>
      </c>
      <c r="H89" s="636" t="s">
        <v>1550</v>
      </c>
      <c r="I89" s="370"/>
      <c r="J89" s="627"/>
      <c r="K89" s="628"/>
      <c r="L89" s="310">
        <f t="shared" si="3"/>
        <v>0</v>
      </c>
      <c r="M89" s="310">
        <f t="shared" si="4"/>
        <v>0</v>
      </c>
      <c r="N89" s="628">
        <v>38350</v>
      </c>
    </row>
    <row r="90" spans="1:14" ht="30.6" x14ac:dyDescent="0.3">
      <c r="A90" s="370">
        <v>229</v>
      </c>
      <c r="B90" s="370" t="s">
        <v>1667</v>
      </c>
      <c r="C90" s="478">
        <v>42383</v>
      </c>
      <c r="D90" s="629"/>
      <c r="E90" s="630">
        <v>42383</v>
      </c>
      <c r="F90" s="631" t="s">
        <v>1122</v>
      </c>
      <c r="G90" s="639" t="s">
        <v>1660</v>
      </c>
      <c r="H90" s="633" t="s">
        <v>1551</v>
      </c>
      <c r="I90" s="629"/>
      <c r="J90" s="634"/>
      <c r="K90" s="628"/>
      <c r="L90" s="310">
        <f t="shared" si="3"/>
        <v>0</v>
      </c>
      <c r="M90" s="310">
        <f t="shared" si="4"/>
        <v>0</v>
      </c>
      <c r="N90" s="628">
        <v>33000</v>
      </c>
    </row>
    <row r="91" spans="1:14" ht="30.6" x14ac:dyDescent="0.3">
      <c r="A91" s="370">
        <v>439</v>
      </c>
      <c r="B91" s="370" t="s">
        <v>1668</v>
      </c>
      <c r="C91" s="478">
        <v>42429</v>
      </c>
      <c r="D91" s="370">
        <v>5025</v>
      </c>
      <c r="E91" s="623">
        <v>42404</v>
      </c>
      <c r="F91" s="624" t="s">
        <v>1122</v>
      </c>
      <c r="G91" s="635" t="s">
        <v>1669</v>
      </c>
      <c r="H91" s="636" t="s">
        <v>1670</v>
      </c>
      <c r="I91" s="370" t="s">
        <v>1003</v>
      </c>
      <c r="J91" s="627">
        <v>20</v>
      </c>
      <c r="K91" s="628">
        <v>214.65</v>
      </c>
      <c r="L91" s="310">
        <f t="shared" si="3"/>
        <v>4293</v>
      </c>
      <c r="M91" s="310">
        <f t="shared" si="4"/>
        <v>686.88</v>
      </c>
      <c r="N91" s="310">
        <f t="shared" si="5"/>
        <v>4979.88</v>
      </c>
    </row>
    <row r="92" spans="1:14" ht="30.6" x14ac:dyDescent="0.3">
      <c r="A92" s="370">
        <v>439</v>
      </c>
      <c r="B92" s="370" t="s">
        <v>1668</v>
      </c>
      <c r="C92" s="478">
        <v>42429</v>
      </c>
      <c r="D92" s="629">
        <v>5025</v>
      </c>
      <c r="E92" s="630">
        <v>42404</v>
      </c>
      <c r="F92" s="631" t="s">
        <v>1122</v>
      </c>
      <c r="G92" s="639" t="s">
        <v>1669</v>
      </c>
      <c r="H92" s="633" t="s">
        <v>1671</v>
      </c>
      <c r="I92" s="629" t="s">
        <v>1003</v>
      </c>
      <c r="J92" s="634">
        <v>15</v>
      </c>
      <c r="K92" s="628">
        <v>426.72</v>
      </c>
      <c r="L92" s="310">
        <f t="shared" si="3"/>
        <v>6400.8</v>
      </c>
      <c r="M92" s="310">
        <f t="shared" si="4"/>
        <v>1024.1280000000002</v>
      </c>
      <c r="N92" s="310">
        <f t="shared" si="5"/>
        <v>7424.9279999999999</v>
      </c>
    </row>
    <row r="93" spans="1:14" ht="30.6" x14ac:dyDescent="0.3">
      <c r="A93" s="370">
        <v>439</v>
      </c>
      <c r="B93" s="370" t="s">
        <v>1668</v>
      </c>
      <c r="C93" s="478">
        <v>42429</v>
      </c>
      <c r="D93" s="370">
        <v>5025</v>
      </c>
      <c r="E93" s="623">
        <v>42404</v>
      </c>
      <c r="F93" s="624" t="s">
        <v>1122</v>
      </c>
      <c r="G93" s="635" t="s">
        <v>1669</v>
      </c>
      <c r="H93" s="636" t="s">
        <v>1672</v>
      </c>
      <c r="I93" s="370" t="s">
        <v>1003</v>
      </c>
      <c r="J93" s="627">
        <v>15</v>
      </c>
      <c r="K93" s="628">
        <v>18.97</v>
      </c>
      <c r="L93" s="310">
        <f t="shared" si="3"/>
        <v>284.54999999999995</v>
      </c>
      <c r="M93" s="310">
        <f t="shared" si="4"/>
        <v>45.527999999999992</v>
      </c>
      <c r="N93" s="310">
        <f t="shared" si="5"/>
        <v>330.07799999999997</v>
      </c>
    </row>
    <row r="94" spans="1:14" ht="30.6" x14ac:dyDescent="0.3">
      <c r="A94" s="370">
        <v>439</v>
      </c>
      <c r="B94" s="370" t="s">
        <v>1668</v>
      </c>
      <c r="C94" s="478">
        <v>42429</v>
      </c>
      <c r="D94" s="629">
        <v>5025</v>
      </c>
      <c r="E94" s="630">
        <v>42404</v>
      </c>
      <c r="F94" s="631" t="s">
        <v>1122</v>
      </c>
      <c r="G94" s="639" t="s">
        <v>1669</v>
      </c>
      <c r="H94" s="633" t="s">
        <v>1673</v>
      </c>
      <c r="I94" s="629" t="s">
        <v>1003</v>
      </c>
      <c r="J94" s="634">
        <v>17</v>
      </c>
      <c r="K94" s="628">
        <v>102.58</v>
      </c>
      <c r="L94" s="310">
        <f t="shared" si="3"/>
        <v>1743.86</v>
      </c>
      <c r="M94" s="310">
        <f t="shared" si="4"/>
        <v>279.01760000000002</v>
      </c>
      <c r="N94" s="310">
        <f t="shared" si="5"/>
        <v>2022.8775999999998</v>
      </c>
    </row>
    <row r="95" spans="1:14" ht="20.399999999999999" x14ac:dyDescent="0.3">
      <c r="A95" s="370">
        <v>471</v>
      </c>
      <c r="B95" s="370" t="s">
        <v>1674</v>
      </c>
      <c r="C95" s="478">
        <v>42437</v>
      </c>
      <c r="D95" s="370">
        <v>324</v>
      </c>
      <c r="E95" s="623">
        <v>42424</v>
      </c>
      <c r="F95" s="624" t="s">
        <v>1140</v>
      </c>
      <c r="G95" s="635" t="s">
        <v>1537</v>
      </c>
      <c r="H95" s="636" t="s">
        <v>956</v>
      </c>
      <c r="I95" s="370" t="s">
        <v>1066</v>
      </c>
      <c r="J95" s="627">
        <v>2</v>
      </c>
      <c r="K95" s="628">
        <v>1400</v>
      </c>
      <c r="L95" s="310">
        <f t="shared" si="3"/>
        <v>2800</v>
      </c>
      <c r="M95" s="310">
        <f t="shared" si="4"/>
        <v>448</v>
      </c>
      <c r="N95" s="310">
        <f t="shared" si="5"/>
        <v>3248</v>
      </c>
    </row>
    <row r="96" spans="1:14" ht="20.399999999999999" x14ac:dyDescent="0.3">
      <c r="A96" s="370">
        <v>471</v>
      </c>
      <c r="B96" s="370" t="s">
        <v>1674</v>
      </c>
      <c r="C96" s="478">
        <v>42437</v>
      </c>
      <c r="D96" s="629">
        <v>324</v>
      </c>
      <c r="E96" s="630">
        <v>42424</v>
      </c>
      <c r="F96" s="631" t="s">
        <v>1140</v>
      </c>
      <c r="G96" s="639" t="s">
        <v>1537</v>
      </c>
      <c r="H96" s="633" t="s">
        <v>1053</v>
      </c>
      <c r="I96" s="629" t="s">
        <v>1066</v>
      </c>
      <c r="J96" s="634">
        <v>1</v>
      </c>
      <c r="K96" s="628">
        <v>1350</v>
      </c>
      <c r="L96" s="310">
        <f t="shared" si="3"/>
        <v>1350</v>
      </c>
      <c r="M96" s="310">
        <f t="shared" si="4"/>
        <v>216</v>
      </c>
      <c r="N96" s="310">
        <f t="shared" si="5"/>
        <v>1566</v>
      </c>
    </row>
    <row r="97" spans="1:14" ht="30.6" x14ac:dyDescent="0.3">
      <c r="A97" s="370">
        <v>13</v>
      </c>
      <c r="B97" s="370" t="s">
        <v>1675</v>
      </c>
      <c r="C97" s="478">
        <v>42443</v>
      </c>
      <c r="D97" s="370">
        <v>169</v>
      </c>
      <c r="E97" s="623">
        <v>42436</v>
      </c>
      <c r="F97" s="624" t="s">
        <v>1165</v>
      </c>
      <c r="G97" s="635" t="s">
        <v>1676</v>
      </c>
      <c r="H97" s="636" t="s">
        <v>1677</v>
      </c>
      <c r="I97" s="370" t="s">
        <v>1678</v>
      </c>
      <c r="J97" s="627">
        <v>28</v>
      </c>
      <c r="K97" s="628">
        <v>260</v>
      </c>
      <c r="L97" s="310">
        <f t="shared" si="3"/>
        <v>7280</v>
      </c>
      <c r="M97" s="310">
        <f t="shared" si="4"/>
        <v>1164.8</v>
      </c>
      <c r="N97" s="310">
        <f t="shared" si="5"/>
        <v>8444.7999999999993</v>
      </c>
    </row>
    <row r="98" spans="1:14" ht="30.6" x14ac:dyDescent="0.3">
      <c r="A98" s="370">
        <v>13</v>
      </c>
      <c r="B98" s="370" t="s">
        <v>1675</v>
      </c>
      <c r="C98" s="478">
        <v>42443</v>
      </c>
      <c r="D98" s="629">
        <v>169</v>
      </c>
      <c r="E98" s="630">
        <v>42436</v>
      </c>
      <c r="F98" s="631" t="s">
        <v>1165</v>
      </c>
      <c r="G98" s="639" t="s">
        <v>1676</v>
      </c>
      <c r="H98" s="633" t="s">
        <v>1679</v>
      </c>
      <c r="I98" s="629" t="s">
        <v>959</v>
      </c>
      <c r="J98" s="634">
        <v>140</v>
      </c>
      <c r="K98" s="628">
        <v>20.83</v>
      </c>
      <c r="L98" s="310">
        <f t="shared" si="3"/>
        <v>2916.2</v>
      </c>
      <c r="M98" s="310">
        <f t="shared" si="4"/>
        <v>466.59199999999998</v>
      </c>
      <c r="N98" s="310">
        <f t="shared" si="5"/>
        <v>3382.7919999999999</v>
      </c>
    </row>
    <row r="99" spans="1:14" ht="20.399999999999999" x14ac:dyDescent="0.3">
      <c r="A99" s="370">
        <v>470</v>
      </c>
      <c r="B99" s="370" t="s">
        <v>1680</v>
      </c>
      <c r="C99" s="478">
        <v>42437</v>
      </c>
      <c r="D99" s="370">
        <v>574</v>
      </c>
      <c r="E99" s="623">
        <v>42424</v>
      </c>
      <c r="F99" s="624" t="s">
        <v>1140</v>
      </c>
      <c r="G99" s="635" t="s">
        <v>1526</v>
      </c>
      <c r="H99" s="636" t="s">
        <v>956</v>
      </c>
      <c r="I99" s="370" t="s">
        <v>1066</v>
      </c>
      <c r="J99" s="627">
        <v>1</v>
      </c>
      <c r="K99" s="628">
        <v>1400</v>
      </c>
      <c r="L99" s="310">
        <f t="shared" si="3"/>
        <v>1400</v>
      </c>
      <c r="M99" s="310">
        <f t="shared" si="4"/>
        <v>224</v>
      </c>
      <c r="N99" s="310">
        <f t="shared" si="5"/>
        <v>1624</v>
      </c>
    </row>
    <row r="100" spans="1:14" ht="20.399999999999999" x14ac:dyDescent="0.3">
      <c r="A100" s="370">
        <v>470</v>
      </c>
      <c r="B100" s="370" t="s">
        <v>1680</v>
      </c>
      <c r="C100" s="478">
        <v>42437</v>
      </c>
      <c r="D100" s="629">
        <v>574</v>
      </c>
      <c r="E100" s="630">
        <v>42424</v>
      </c>
      <c r="F100" s="631" t="s">
        <v>1140</v>
      </c>
      <c r="G100" s="639" t="s">
        <v>1526</v>
      </c>
      <c r="H100" s="633" t="s">
        <v>1053</v>
      </c>
      <c r="I100" s="629" t="s">
        <v>1066</v>
      </c>
      <c r="J100" s="634">
        <v>1</v>
      </c>
      <c r="K100" s="628">
        <v>1350</v>
      </c>
      <c r="L100" s="310">
        <f t="shared" si="3"/>
        <v>1350</v>
      </c>
      <c r="M100" s="310">
        <f t="shared" si="4"/>
        <v>216</v>
      </c>
      <c r="N100" s="310">
        <f t="shared" si="5"/>
        <v>1566</v>
      </c>
    </row>
    <row r="101" spans="1:14" ht="30.6" x14ac:dyDescent="0.3">
      <c r="A101" s="370">
        <v>472</v>
      </c>
      <c r="B101" s="370" t="s">
        <v>1681</v>
      </c>
      <c r="C101" s="478">
        <v>42437</v>
      </c>
      <c r="D101" s="370">
        <v>501</v>
      </c>
      <c r="E101" s="623">
        <v>42430</v>
      </c>
      <c r="F101" s="624" t="s">
        <v>1107</v>
      </c>
      <c r="G101" s="635" t="s">
        <v>108</v>
      </c>
      <c r="H101" s="636" t="s">
        <v>1682</v>
      </c>
      <c r="I101" s="370" t="s">
        <v>959</v>
      </c>
      <c r="J101" s="627">
        <v>5</v>
      </c>
      <c r="K101" s="628">
        <v>43.1</v>
      </c>
      <c r="L101" s="310">
        <f t="shared" si="3"/>
        <v>215.5</v>
      </c>
      <c r="M101" s="310">
        <f t="shared" si="4"/>
        <v>34.480000000000004</v>
      </c>
      <c r="N101" s="310">
        <f t="shared" si="5"/>
        <v>249.98000000000002</v>
      </c>
    </row>
    <row r="102" spans="1:14" ht="30.6" x14ac:dyDescent="0.3">
      <c r="A102" s="370">
        <v>472</v>
      </c>
      <c r="B102" s="370" t="s">
        <v>1681</v>
      </c>
      <c r="C102" s="478">
        <v>42437</v>
      </c>
      <c r="D102" s="629">
        <v>501</v>
      </c>
      <c r="E102" s="630">
        <v>42430</v>
      </c>
      <c r="F102" s="631" t="s">
        <v>1107</v>
      </c>
      <c r="G102" s="639" t="s">
        <v>108</v>
      </c>
      <c r="H102" s="633" t="s">
        <v>1683</v>
      </c>
      <c r="I102" s="629" t="s">
        <v>112</v>
      </c>
      <c r="J102" s="634">
        <v>8</v>
      </c>
      <c r="K102" s="628">
        <v>38.79</v>
      </c>
      <c r="L102" s="310">
        <f t="shared" si="3"/>
        <v>310.32</v>
      </c>
      <c r="M102" s="310">
        <f t="shared" si="4"/>
        <v>49.651200000000003</v>
      </c>
      <c r="N102" s="310">
        <f t="shared" si="5"/>
        <v>359.97120000000001</v>
      </c>
    </row>
    <row r="103" spans="1:14" ht="30.6" x14ac:dyDescent="0.3">
      <c r="A103" s="370">
        <v>472</v>
      </c>
      <c r="B103" s="370" t="s">
        <v>1681</v>
      </c>
      <c r="C103" s="478">
        <v>42437</v>
      </c>
      <c r="D103" s="370">
        <v>501</v>
      </c>
      <c r="E103" s="623">
        <v>42430</v>
      </c>
      <c r="F103" s="624" t="s">
        <v>1107</v>
      </c>
      <c r="G103" s="635" t="s">
        <v>108</v>
      </c>
      <c r="H103" s="636" t="s">
        <v>1684</v>
      </c>
      <c r="I103" s="370" t="s">
        <v>959</v>
      </c>
      <c r="J103" s="627">
        <v>5</v>
      </c>
      <c r="K103" s="628">
        <v>30.17</v>
      </c>
      <c r="L103" s="310">
        <f t="shared" si="3"/>
        <v>150.85000000000002</v>
      </c>
      <c r="M103" s="310">
        <f t="shared" si="4"/>
        <v>24.136000000000003</v>
      </c>
      <c r="N103" s="310">
        <f t="shared" si="5"/>
        <v>174.98600000000002</v>
      </c>
    </row>
    <row r="104" spans="1:14" ht="30.6" x14ac:dyDescent="0.3">
      <c r="A104" s="370">
        <v>472</v>
      </c>
      <c r="B104" s="370" t="s">
        <v>1681</v>
      </c>
      <c r="C104" s="478">
        <v>42437</v>
      </c>
      <c r="D104" s="629">
        <v>501</v>
      </c>
      <c r="E104" s="630">
        <v>42430</v>
      </c>
      <c r="F104" s="631" t="s">
        <v>1107</v>
      </c>
      <c r="G104" s="639" t="s">
        <v>108</v>
      </c>
      <c r="H104" s="633" t="s">
        <v>1685</v>
      </c>
      <c r="I104" s="629" t="s">
        <v>959</v>
      </c>
      <c r="J104" s="634">
        <v>5</v>
      </c>
      <c r="K104" s="628">
        <v>30.17</v>
      </c>
      <c r="L104" s="310">
        <f t="shared" si="3"/>
        <v>150.85000000000002</v>
      </c>
      <c r="M104" s="310">
        <f t="shared" si="4"/>
        <v>24.136000000000003</v>
      </c>
      <c r="N104" s="310">
        <f t="shared" si="5"/>
        <v>174.98600000000002</v>
      </c>
    </row>
    <row r="105" spans="1:14" ht="30.6" x14ac:dyDescent="0.3">
      <c r="A105" s="370">
        <v>421</v>
      </c>
      <c r="B105" s="370" t="s">
        <v>1686</v>
      </c>
      <c r="C105" s="478">
        <v>42423</v>
      </c>
      <c r="D105" s="370">
        <v>431</v>
      </c>
      <c r="E105" s="623">
        <v>42417</v>
      </c>
      <c r="F105" s="624" t="s">
        <v>1111</v>
      </c>
      <c r="G105" s="635" t="s">
        <v>1091</v>
      </c>
      <c r="H105" s="636" t="s">
        <v>1687</v>
      </c>
      <c r="I105" s="370" t="s">
        <v>958</v>
      </c>
      <c r="J105" s="627">
        <v>100</v>
      </c>
      <c r="K105" s="628">
        <v>94.83</v>
      </c>
      <c r="L105" s="310">
        <f t="shared" si="3"/>
        <v>9483</v>
      </c>
      <c r="M105" s="310">
        <f t="shared" si="4"/>
        <v>1517.28</v>
      </c>
      <c r="N105" s="310">
        <f t="shared" si="5"/>
        <v>11000.28</v>
      </c>
    </row>
    <row r="106" spans="1:14" ht="122.4" x14ac:dyDescent="0.3">
      <c r="A106" s="370">
        <v>418</v>
      </c>
      <c r="B106" s="370" t="s">
        <v>1688</v>
      </c>
      <c r="C106" s="478">
        <v>42422</v>
      </c>
      <c r="D106" s="629">
        <v>41</v>
      </c>
      <c r="E106" s="630">
        <v>42410</v>
      </c>
      <c r="F106" s="631" t="s">
        <v>1107</v>
      </c>
      <c r="G106" s="639" t="s">
        <v>1506</v>
      </c>
      <c r="H106" s="633" t="s">
        <v>1689</v>
      </c>
      <c r="I106" s="629" t="s">
        <v>959</v>
      </c>
      <c r="J106" s="634">
        <v>1</v>
      </c>
      <c r="K106" s="628">
        <v>2500</v>
      </c>
      <c r="L106" s="310">
        <f t="shared" si="3"/>
        <v>2500</v>
      </c>
      <c r="M106" s="310">
        <f t="shared" si="4"/>
        <v>400</v>
      </c>
      <c r="N106" s="310">
        <f t="shared" si="5"/>
        <v>2900</v>
      </c>
    </row>
    <row r="107" spans="1:14" ht="51" x14ac:dyDescent="0.3">
      <c r="A107" s="370">
        <v>419</v>
      </c>
      <c r="B107" s="370" t="s">
        <v>1690</v>
      </c>
      <c r="C107" s="478">
        <v>42422</v>
      </c>
      <c r="D107" s="370">
        <v>44</v>
      </c>
      <c r="E107" s="623">
        <v>42413</v>
      </c>
      <c r="F107" s="624" t="s">
        <v>1107</v>
      </c>
      <c r="G107" s="635" t="s">
        <v>230</v>
      </c>
      <c r="H107" s="636" t="s">
        <v>1691</v>
      </c>
      <c r="I107" s="370" t="s">
        <v>959</v>
      </c>
      <c r="J107" s="627">
        <v>28</v>
      </c>
      <c r="K107" s="628">
        <v>184</v>
      </c>
      <c r="L107" s="310">
        <f t="shared" si="3"/>
        <v>5152</v>
      </c>
      <c r="M107" s="310">
        <f t="shared" si="4"/>
        <v>824.32</v>
      </c>
      <c r="N107" s="310">
        <f t="shared" si="5"/>
        <v>5976.32</v>
      </c>
    </row>
    <row r="108" spans="1:14" ht="20.399999999999999" x14ac:dyDescent="0.3">
      <c r="A108" s="370">
        <v>438</v>
      </c>
      <c r="B108" s="370" t="s">
        <v>1692</v>
      </c>
      <c r="C108" s="478">
        <v>42429</v>
      </c>
      <c r="D108" s="629">
        <v>1547</v>
      </c>
      <c r="E108" s="630">
        <v>42415</v>
      </c>
      <c r="F108" s="631" t="s">
        <v>1107</v>
      </c>
      <c r="G108" s="639" t="s">
        <v>961</v>
      </c>
      <c r="H108" s="633" t="s">
        <v>1693</v>
      </c>
      <c r="I108" s="629" t="s">
        <v>231</v>
      </c>
      <c r="J108" s="634">
        <v>1</v>
      </c>
      <c r="K108" s="628">
        <v>12.93</v>
      </c>
      <c r="L108" s="310">
        <f t="shared" si="3"/>
        <v>12.93</v>
      </c>
      <c r="M108" s="310">
        <f t="shared" si="4"/>
        <v>2.0688</v>
      </c>
      <c r="N108" s="310">
        <f t="shared" si="5"/>
        <v>14.998799999999999</v>
      </c>
    </row>
    <row r="109" spans="1:14" ht="20.399999999999999" x14ac:dyDescent="0.3">
      <c r="A109" s="370">
        <v>438</v>
      </c>
      <c r="B109" s="370" t="s">
        <v>1692</v>
      </c>
      <c r="C109" s="478">
        <v>42429</v>
      </c>
      <c r="D109" s="370">
        <v>1547</v>
      </c>
      <c r="E109" s="623">
        <v>42415</v>
      </c>
      <c r="F109" s="624" t="s">
        <v>1107</v>
      </c>
      <c r="G109" s="635" t="s">
        <v>961</v>
      </c>
      <c r="H109" s="636" t="s">
        <v>1694</v>
      </c>
      <c r="I109" s="370" t="s">
        <v>1695</v>
      </c>
      <c r="J109" s="627">
        <v>3</v>
      </c>
      <c r="K109" s="628">
        <v>30.17</v>
      </c>
      <c r="L109" s="310">
        <f t="shared" si="3"/>
        <v>90.51</v>
      </c>
      <c r="M109" s="310">
        <f t="shared" si="4"/>
        <v>14.4816</v>
      </c>
      <c r="N109" s="310">
        <f t="shared" si="5"/>
        <v>104.99160000000001</v>
      </c>
    </row>
    <row r="110" spans="1:14" ht="20.399999999999999" x14ac:dyDescent="0.3">
      <c r="A110" s="370">
        <v>438</v>
      </c>
      <c r="B110" s="370" t="s">
        <v>1692</v>
      </c>
      <c r="C110" s="478">
        <v>42429</v>
      </c>
      <c r="D110" s="629">
        <v>1547</v>
      </c>
      <c r="E110" s="630">
        <v>42415</v>
      </c>
      <c r="F110" s="631" t="s">
        <v>1107</v>
      </c>
      <c r="G110" s="639" t="s">
        <v>961</v>
      </c>
      <c r="H110" s="633" t="s">
        <v>1696</v>
      </c>
      <c r="I110" s="629" t="s">
        <v>959</v>
      </c>
      <c r="J110" s="634">
        <v>1</v>
      </c>
      <c r="K110" s="628">
        <v>58.62</v>
      </c>
      <c r="L110" s="310">
        <f t="shared" si="3"/>
        <v>58.62</v>
      </c>
      <c r="M110" s="310">
        <f t="shared" si="4"/>
        <v>9.3791999999999991</v>
      </c>
      <c r="N110" s="310">
        <f t="shared" si="5"/>
        <v>67.999200000000002</v>
      </c>
    </row>
    <row r="111" spans="1:14" ht="20.399999999999999" x14ac:dyDescent="0.3">
      <c r="A111" s="370">
        <v>438</v>
      </c>
      <c r="B111" s="370" t="s">
        <v>1692</v>
      </c>
      <c r="C111" s="478">
        <v>42429</v>
      </c>
      <c r="D111" s="370">
        <v>1547</v>
      </c>
      <c r="E111" s="623">
        <v>42415</v>
      </c>
      <c r="F111" s="624" t="s">
        <v>1107</v>
      </c>
      <c r="G111" s="635" t="s">
        <v>961</v>
      </c>
      <c r="H111" s="636" t="s">
        <v>1697</v>
      </c>
      <c r="I111" s="370" t="s">
        <v>959</v>
      </c>
      <c r="J111" s="627">
        <v>3</v>
      </c>
      <c r="K111" s="628">
        <v>51.72</v>
      </c>
      <c r="L111" s="310">
        <f t="shared" si="3"/>
        <v>155.16</v>
      </c>
      <c r="M111" s="310">
        <f t="shared" si="4"/>
        <v>24.825600000000001</v>
      </c>
      <c r="N111" s="310">
        <f t="shared" si="5"/>
        <v>179.98560000000001</v>
      </c>
    </row>
    <row r="112" spans="1:14" ht="20.399999999999999" x14ac:dyDescent="0.3">
      <c r="A112" s="370">
        <v>438</v>
      </c>
      <c r="B112" s="370" t="s">
        <v>1692</v>
      </c>
      <c r="C112" s="478">
        <v>42429</v>
      </c>
      <c r="D112" s="629">
        <v>1547</v>
      </c>
      <c r="E112" s="630">
        <v>42415</v>
      </c>
      <c r="F112" s="631" t="s">
        <v>1107</v>
      </c>
      <c r="G112" s="639" t="s">
        <v>961</v>
      </c>
      <c r="H112" s="633" t="s">
        <v>1698</v>
      </c>
      <c r="I112" s="629" t="s">
        <v>231</v>
      </c>
      <c r="J112" s="634">
        <v>4</v>
      </c>
      <c r="K112" s="628">
        <v>30.17</v>
      </c>
      <c r="L112" s="310">
        <f t="shared" si="3"/>
        <v>120.68</v>
      </c>
      <c r="M112" s="310">
        <f t="shared" si="4"/>
        <v>19.308800000000002</v>
      </c>
      <c r="N112" s="310">
        <f t="shared" si="5"/>
        <v>139.9888</v>
      </c>
    </row>
    <row r="113" spans="1:14" ht="20.399999999999999" x14ac:dyDescent="0.3">
      <c r="A113" s="370">
        <v>438</v>
      </c>
      <c r="B113" s="370" t="s">
        <v>1692</v>
      </c>
      <c r="C113" s="478">
        <v>42429</v>
      </c>
      <c r="D113" s="370">
        <v>1547</v>
      </c>
      <c r="E113" s="623">
        <v>42415</v>
      </c>
      <c r="F113" s="624" t="s">
        <v>1107</v>
      </c>
      <c r="G113" s="635" t="s">
        <v>961</v>
      </c>
      <c r="H113" s="636" t="s">
        <v>1699</v>
      </c>
      <c r="I113" s="370" t="s">
        <v>959</v>
      </c>
      <c r="J113" s="627">
        <v>1</v>
      </c>
      <c r="K113" s="628">
        <v>327.58999999999997</v>
      </c>
      <c r="L113" s="310">
        <f t="shared" si="3"/>
        <v>327.58999999999997</v>
      </c>
      <c r="M113" s="310">
        <f t="shared" si="4"/>
        <v>52.414400000000001</v>
      </c>
      <c r="N113" s="310">
        <f t="shared" si="5"/>
        <v>380.00439999999998</v>
      </c>
    </row>
    <row r="114" spans="1:14" ht="20.399999999999999" x14ac:dyDescent="0.3">
      <c r="A114" s="370">
        <v>469</v>
      </c>
      <c r="B114" s="370" t="s">
        <v>1700</v>
      </c>
      <c r="C114" s="478">
        <v>42443</v>
      </c>
      <c r="D114" s="629">
        <v>309</v>
      </c>
      <c r="E114" s="630">
        <v>42417</v>
      </c>
      <c r="F114" s="631" t="s">
        <v>1107</v>
      </c>
      <c r="G114" s="639" t="s">
        <v>982</v>
      </c>
      <c r="H114" s="633" t="s">
        <v>1561</v>
      </c>
      <c r="I114" s="629" t="s">
        <v>1701</v>
      </c>
      <c r="J114" s="634">
        <v>15</v>
      </c>
      <c r="K114" s="628">
        <v>95</v>
      </c>
      <c r="L114" s="310">
        <f t="shared" si="3"/>
        <v>1425</v>
      </c>
      <c r="M114" s="310">
        <f t="shared" si="4"/>
        <v>228</v>
      </c>
      <c r="N114" s="310">
        <f t="shared" si="5"/>
        <v>1653</v>
      </c>
    </row>
    <row r="115" spans="1:14" ht="20.399999999999999" x14ac:dyDescent="0.3">
      <c r="A115" s="370">
        <v>8</v>
      </c>
      <c r="B115" s="370" t="s">
        <v>1700</v>
      </c>
      <c r="C115" s="478">
        <v>42443</v>
      </c>
      <c r="D115" s="370">
        <v>1550</v>
      </c>
      <c r="E115" s="623">
        <v>42415</v>
      </c>
      <c r="F115" s="624" t="s">
        <v>1107</v>
      </c>
      <c r="G115" s="635" t="s">
        <v>961</v>
      </c>
      <c r="H115" s="635" t="s">
        <v>1702</v>
      </c>
      <c r="I115" s="370" t="s">
        <v>120</v>
      </c>
      <c r="J115" s="627">
        <v>1</v>
      </c>
      <c r="K115" s="628">
        <v>413.79</v>
      </c>
      <c r="L115" s="310">
        <f t="shared" si="3"/>
        <v>413.79</v>
      </c>
      <c r="M115" s="310">
        <f t="shared" si="4"/>
        <v>66.206400000000002</v>
      </c>
      <c r="N115" s="310">
        <f t="shared" si="5"/>
        <v>479.99639999999999</v>
      </c>
    </row>
    <row r="116" spans="1:14" ht="20.399999999999999" x14ac:dyDescent="0.3">
      <c r="A116" s="370">
        <v>8</v>
      </c>
      <c r="B116" s="370" t="s">
        <v>1700</v>
      </c>
      <c r="C116" s="478">
        <v>42443</v>
      </c>
      <c r="D116" s="629">
        <v>1550</v>
      </c>
      <c r="E116" s="630">
        <v>42415</v>
      </c>
      <c r="F116" s="631" t="s">
        <v>1107</v>
      </c>
      <c r="G116" s="639" t="s">
        <v>961</v>
      </c>
      <c r="H116" s="639" t="s">
        <v>1703</v>
      </c>
      <c r="I116" s="629" t="s">
        <v>120</v>
      </c>
      <c r="J116" s="634">
        <v>3</v>
      </c>
      <c r="K116" s="628">
        <v>827.59</v>
      </c>
      <c r="L116" s="310">
        <f t="shared" si="3"/>
        <v>2482.77</v>
      </c>
      <c r="M116" s="310">
        <f t="shared" si="4"/>
        <v>397.2432</v>
      </c>
      <c r="N116" s="310">
        <f t="shared" si="5"/>
        <v>2880.0131999999999</v>
      </c>
    </row>
    <row r="117" spans="1:14" ht="20.399999999999999" x14ac:dyDescent="0.3">
      <c r="A117" s="370">
        <v>8</v>
      </c>
      <c r="B117" s="370" t="s">
        <v>1700</v>
      </c>
      <c r="C117" s="478">
        <v>42443</v>
      </c>
      <c r="D117" s="370">
        <v>1550</v>
      </c>
      <c r="E117" s="623">
        <v>42415</v>
      </c>
      <c r="F117" s="624" t="s">
        <v>1107</v>
      </c>
      <c r="G117" s="635" t="s">
        <v>961</v>
      </c>
      <c r="H117" s="635" t="s">
        <v>1704</v>
      </c>
      <c r="I117" s="370" t="s">
        <v>120</v>
      </c>
      <c r="J117" s="627">
        <v>2</v>
      </c>
      <c r="K117" s="628">
        <v>543.1</v>
      </c>
      <c r="L117" s="310">
        <f t="shared" si="3"/>
        <v>1086.2</v>
      </c>
      <c r="M117" s="310">
        <f t="shared" si="4"/>
        <v>173.792</v>
      </c>
      <c r="N117" s="310">
        <f t="shared" si="5"/>
        <v>1259.992</v>
      </c>
    </row>
    <row r="118" spans="1:14" ht="20.399999999999999" x14ac:dyDescent="0.3">
      <c r="A118" s="370">
        <v>8</v>
      </c>
      <c r="B118" s="370" t="s">
        <v>1700</v>
      </c>
      <c r="C118" s="478">
        <v>42443</v>
      </c>
      <c r="D118" s="629">
        <v>1550</v>
      </c>
      <c r="E118" s="630">
        <v>42415</v>
      </c>
      <c r="F118" s="631" t="s">
        <v>1107</v>
      </c>
      <c r="G118" s="639" t="s">
        <v>961</v>
      </c>
      <c r="H118" s="639" t="s">
        <v>1705</v>
      </c>
      <c r="I118" s="629" t="s">
        <v>959</v>
      </c>
      <c r="J118" s="634">
        <v>3</v>
      </c>
      <c r="K118" s="628">
        <v>21.55</v>
      </c>
      <c r="L118" s="310">
        <f t="shared" si="3"/>
        <v>64.650000000000006</v>
      </c>
      <c r="M118" s="310">
        <f t="shared" si="4"/>
        <v>10.344000000000001</v>
      </c>
      <c r="N118" s="310">
        <f t="shared" si="5"/>
        <v>74.994</v>
      </c>
    </row>
    <row r="119" spans="1:14" ht="20.399999999999999" x14ac:dyDescent="0.3">
      <c r="A119" s="370">
        <v>437</v>
      </c>
      <c r="B119" s="370" t="s">
        <v>1706</v>
      </c>
      <c r="C119" s="478">
        <v>42429</v>
      </c>
      <c r="D119" s="370">
        <v>1548</v>
      </c>
      <c r="E119" s="623">
        <v>42415</v>
      </c>
      <c r="F119" s="624" t="s">
        <v>1107</v>
      </c>
      <c r="G119" s="635" t="s">
        <v>961</v>
      </c>
      <c r="H119" s="636" t="s">
        <v>1707</v>
      </c>
      <c r="I119" s="370" t="s">
        <v>959</v>
      </c>
      <c r="J119" s="627">
        <v>2</v>
      </c>
      <c r="K119" s="628">
        <v>3.45</v>
      </c>
      <c r="L119" s="310">
        <f t="shared" si="3"/>
        <v>6.9</v>
      </c>
      <c r="M119" s="310">
        <f t="shared" si="4"/>
        <v>1.1040000000000001</v>
      </c>
      <c r="N119" s="310">
        <f t="shared" si="5"/>
        <v>8.0040000000000013</v>
      </c>
    </row>
    <row r="120" spans="1:14" ht="20.399999999999999" x14ac:dyDescent="0.3">
      <c r="A120" s="370">
        <v>437</v>
      </c>
      <c r="B120" s="370" t="s">
        <v>1706</v>
      </c>
      <c r="C120" s="478">
        <v>42429</v>
      </c>
      <c r="D120" s="629">
        <v>1548</v>
      </c>
      <c r="E120" s="630">
        <v>42415</v>
      </c>
      <c r="F120" s="631" t="s">
        <v>1107</v>
      </c>
      <c r="G120" s="639" t="s">
        <v>961</v>
      </c>
      <c r="H120" s="633" t="s">
        <v>1708</v>
      </c>
      <c r="I120" s="629" t="s">
        <v>959</v>
      </c>
      <c r="J120" s="634">
        <v>1</v>
      </c>
      <c r="K120" s="628">
        <v>3.45</v>
      </c>
      <c r="L120" s="310">
        <f t="shared" si="3"/>
        <v>3.45</v>
      </c>
      <c r="M120" s="310">
        <f t="shared" si="4"/>
        <v>0.55200000000000005</v>
      </c>
      <c r="N120" s="310">
        <f t="shared" si="5"/>
        <v>4.0020000000000007</v>
      </c>
    </row>
    <row r="121" spans="1:14" ht="20.399999999999999" x14ac:dyDescent="0.3">
      <c r="A121" s="370">
        <v>437</v>
      </c>
      <c r="B121" s="370" t="s">
        <v>1706</v>
      </c>
      <c r="C121" s="478">
        <v>42429</v>
      </c>
      <c r="D121" s="629">
        <v>1548</v>
      </c>
      <c r="E121" s="630">
        <v>42415</v>
      </c>
      <c r="F121" s="624" t="s">
        <v>1107</v>
      </c>
      <c r="G121" s="635" t="s">
        <v>961</v>
      </c>
      <c r="H121" s="636" t="s">
        <v>1709</v>
      </c>
      <c r="I121" s="370" t="s">
        <v>231</v>
      </c>
      <c r="J121" s="627">
        <v>1</v>
      </c>
      <c r="K121" s="628">
        <v>17.239999999999998</v>
      </c>
      <c r="L121" s="310">
        <f t="shared" si="3"/>
        <v>17.239999999999998</v>
      </c>
      <c r="M121" s="310">
        <f t="shared" si="4"/>
        <v>2.7584</v>
      </c>
      <c r="N121" s="310">
        <f t="shared" si="5"/>
        <v>19.998399999999997</v>
      </c>
    </row>
    <row r="122" spans="1:14" ht="20.399999999999999" x14ac:dyDescent="0.3">
      <c r="A122" s="370">
        <v>437</v>
      </c>
      <c r="B122" s="370" t="s">
        <v>1706</v>
      </c>
      <c r="C122" s="478">
        <v>42429</v>
      </c>
      <c r="D122" s="629">
        <v>1548</v>
      </c>
      <c r="E122" s="630">
        <v>42415</v>
      </c>
      <c r="F122" s="631" t="s">
        <v>1107</v>
      </c>
      <c r="G122" s="639" t="s">
        <v>961</v>
      </c>
      <c r="H122" s="633" t="s">
        <v>1710</v>
      </c>
      <c r="I122" s="629" t="s">
        <v>959</v>
      </c>
      <c r="J122" s="634">
        <v>2</v>
      </c>
      <c r="K122" s="628">
        <v>8.6199999999999992</v>
      </c>
      <c r="L122" s="310">
        <f t="shared" si="3"/>
        <v>17.239999999999998</v>
      </c>
      <c r="M122" s="310">
        <f t="shared" si="4"/>
        <v>2.7584</v>
      </c>
      <c r="N122" s="310">
        <f t="shared" si="5"/>
        <v>19.998399999999997</v>
      </c>
    </row>
    <row r="123" spans="1:14" ht="20.399999999999999" x14ac:dyDescent="0.3">
      <c r="A123" s="370">
        <v>437</v>
      </c>
      <c r="B123" s="370" t="s">
        <v>1706</v>
      </c>
      <c r="C123" s="478">
        <v>42429</v>
      </c>
      <c r="D123" s="370">
        <v>1548</v>
      </c>
      <c r="E123" s="623">
        <v>42415</v>
      </c>
      <c r="F123" s="624" t="s">
        <v>1107</v>
      </c>
      <c r="G123" s="635" t="s">
        <v>961</v>
      </c>
      <c r="H123" s="636" t="s">
        <v>1711</v>
      </c>
      <c r="I123" s="370" t="s">
        <v>1712</v>
      </c>
      <c r="J123" s="627">
        <v>2</v>
      </c>
      <c r="K123" s="628">
        <v>8.6199999999999992</v>
      </c>
      <c r="L123" s="310">
        <f t="shared" si="3"/>
        <v>17.239999999999998</v>
      </c>
      <c r="M123" s="310">
        <f t="shared" si="4"/>
        <v>2.7584</v>
      </c>
      <c r="N123" s="310">
        <f t="shared" si="5"/>
        <v>19.998399999999997</v>
      </c>
    </row>
    <row r="124" spans="1:14" ht="30.6" x14ac:dyDescent="0.3">
      <c r="A124" s="370">
        <v>437</v>
      </c>
      <c r="B124" s="370" t="s">
        <v>1706</v>
      </c>
      <c r="C124" s="478">
        <v>42429</v>
      </c>
      <c r="D124" s="629">
        <v>1548</v>
      </c>
      <c r="E124" s="630">
        <v>42415</v>
      </c>
      <c r="F124" s="631" t="s">
        <v>1107</v>
      </c>
      <c r="G124" s="639" t="s">
        <v>961</v>
      </c>
      <c r="H124" s="633" t="s">
        <v>1713</v>
      </c>
      <c r="I124" s="629" t="s">
        <v>959</v>
      </c>
      <c r="J124" s="634">
        <v>3</v>
      </c>
      <c r="K124" s="628">
        <v>47.41</v>
      </c>
      <c r="L124" s="310">
        <f t="shared" si="3"/>
        <v>142.22999999999999</v>
      </c>
      <c r="M124" s="310">
        <f t="shared" si="4"/>
        <v>22.756799999999998</v>
      </c>
      <c r="N124" s="310">
        <f t="shared" si="5"/>
        <v>164.98679999999999</v>
      </c>
    </row>
    <row r="125" spans="1:14" ht="20.399999999999999" x14ac:dyDescent="0.3">
      <c r="A125" s="370">
        <v>437</v>
      </c>
      <c r="B125" s="370" t="s">
        <v>1706</v>
      </c>
      <c r="C125" s="478">
        <v>42429</v>
      </c>
      <c r="D125" s="370">
        <v>1548</v>
      </c>
      <c r="E125" s="623">
        <v>42415</v>
      </c>
      <c r="F125" s="624" t="s">
        <v>1107</v>
      </c>
      <c r="G125" s="635" t="s">
        <v>961</v>
      </c>
      <c r="H125" s="636" t="s">
        <v>1714</v>
      </c>
      <c r="I125" s="370" t="s">
        <v>959</v>
      </c>
      <c r="J125" s="627">
        <v>2</v>
      </c>
      <c r="K125" s="628">
        <v>47.41</v>
      </c>
      <c r="L125" s="310">
        <f t="shared" si="3"/>
        <v>94.82</v>
      </c>
      <c r="M125" s="310">
        <f t="shared" si="4"/>
        <v>15.171199999999999</v>
      </c>
      <c r="N125" s="310">
        <f t="shared" si="5"/>
        <v>109.99119999999999</v>
      </c>
    </row>
    <row r="126" spans="1:14" ht="20.399999999999999" x14ac:dyDescent="0.3">
      <c r="A126" s="370">
        <v>437</v>
      </c>
      <c r="B126" s="370" t="s">
        <v>1706</v>
      </c>
      <c r="C126" s="478">
        <v>42429</v>
      </c>
      <c r="D126" s="629">
        <v>1548</v>
      </c>
      <c r="E126" s="630">
        <v>42415</v>
      </c>
      <c r="F126" s="631" t="s">
        <v>1107</v>
      </c>
      <c r="G126" s="639" t="s">
        <v>961</v>
      </c>
      <c r="H126" s="633" t="s">
        <v>1715</v>
      </c>
      <c r="I126" s="629" t="s">
        <v>959</v>
      </c>
      <c r="J126" s="634">
        <v>1</v>
      </c>
      <c r="K126" s="628">
        <v>107.76</v>
      </c>
      <c r="L126" s="310">
        <f t="shared" si="3"/>
        <v>107.76</v>
      </c>
      <c r="M126" s="310">
        <f t="shared" si="4"/>
        <v>17.241600000000002</v>
      </c>
      <c r="N126" s="310">
        <f t="shared" si="5"/>
        <v>125.00160000000001</v>
      </c>
    </row>
    <row r="127" spans="1:14" ht="20.399999999999999" x14ac:dyDescent="0.3">
      <c r="A127" s="370">
        <v>437</v>
      </c>
      <c r="B127" s="370" t="s">
        <v>1706</v>
      </c>
      <c r="C127" s="478">
        <v>42429</v>
      </c>
      <c r="D127" s="370">
        <v>1548</v>
      </c>
      <c r="E127" s="623">
        <v>42415</v>
      </c>
      <c r="F127" s="624" t="s">
        <v>1107</v>
      </c>
      <c r="G127" s="635" t="s">
        <v>961</v>
      </c>
      <c r="H127" s="636" t="s">
        <v>1716</v>
      </c>
      <c r="I127" s="370" t="s">
        <v>1712</v>
      </c>
      <c r="J127" s="627">
        <v>1</v>
      </c>
      <c r="K127" s="628">
        <v>112.07</v>
      </c>
      <c r="L127" s="310">
        <f t="shared" si="3"/>
        <v>112.07</v>
      </c>
      <c r="M127" s="310">
        <f t="shared" si="4"/>
        <v>17.9312</v>
      </c>
      <c r="N127" s="310">
        <f t="shared" si="5"/>
        <v>130.00119999999998</v>
      </c>
    </row>
    <row r="128" spans="1:14" ht="20.399999999999999" x14ac:dyDescent="0.3">
      <c r="A128" s="370">
        <v>437</v>
      </c>
      <c r="B128" s="370" t="s">
        <v>1706</v>
      </c>
      <c r="C128" s="478">
        <v>42429</v>
      </c>
      <c r="D128" s="629">
        <v>1548</v>
      </c>
      <c r="E128" s="630">
        <v>42415</v>
      </c>
      <c r="F128" s="631" t="s">
        <v>1107</v>
      </c>
      <c r="G128" s="639" t="s">
        <v>961</v>
      </c>
      <c r="H128" s="633" t="s">
        <v>1717</v>
      </c>
      <c r="I128" s="629" t="s">
        <v>959</v>
      </c>
      <c r="J128" s="634">
        <v>2</v>
      </c>
      <c r="K128" s="628">
        <v>47.41</v>
      </c>
      <c r="L128" s="310">
        <f t="shared" si="3"/>
        <v>94.82</v>
      </c>
      <c r="M128" s="310">
        <f t="shared" si="4"/>
        <v>15.171199999999999</v>
      </c>
      <c r="N128" s="310">
        <f t="shared" si="5"/>
        <v>109.99119999999999</v>
      </c>
    </row>
    <row r="129" spans="1:14" ht="20.399999999999999" x14ac:dyDescent="0.3">
      <c r="A129" s="370">
        <v>436</v>
      </c>
      <c r="B129" s="370" t="s">
        <v>1718</v>
      </c>
      <c r="C129" s="478">
        <v>42429</v>
      </c>
      <c r="D129" s="370">
        <v>1549</v>
      </c>
      <c r="E129" s="623">
        <v>42415</v>
      </c>
      <c r="F129" s="624" t="s">
        <v>1107</v>
      </c>
      <c r="G129" s="635" t="s">
        <v>961</v>
      </c>
      <c r="H129" s="636" t="s">
        <v>1719</v>
      </c>
      <c r="I129" s="370" t="s">
        <v>959</v>
      </c>
      <c r="J129" s="627">
        <v>1</v>
      </c>
      <c r="K129" s="628">
        <v>586.21</v>
      </c>
      <c r="L129" s="310">
        <f t="shared" si="3"/>
        <v>586.21</v>
      </c>
      <c r="M129" s="310">
        <f t="shared" si="4"/>
        <v>93.793600000000012</v>
      </c>
      <c r="N129" s="310">
        <f t="shared" si="5"/>
        <v>680.00360000000001</v>
      </c>
    </row>
    <row r="130" spans="1:14" ht="20.399999999999999" x14ac:dyDescent="0.3">
      <c r="A130" s="370">
        <v>436</v>
      </c>
      <c r="B130" s="370" t="s">
        <v>1718</v>
      </c>
      <c r="C130" s="478">
        <v>42429</v>
      </c>
      <c r="D130" s="629">
        <v>1549</v>
      </c>
      <c r="E130" s="630">
        <v>42415</v>
      </c>
      <c r="F130" s="631" t="s">
        <v>1107</v>
      </c>
      <c r="G130" s="639" t="s">
        <v>961</v>
      </c>
      <c r="H130" s="633" t="s">
        <v>1720</v>
      </c>
      <c r="I130" s="629" t="s">
        <v>959</v>
      </c>
      <c r="J130" s="634">
        <v>1</v>
      </c>
      <c r="K130" s="628">
        <v>1120.69</v>
      </c>
      <c r="L130" s="310">
        <f t="shared" si="3"/>
        <v>1120.69</v>
      </c>
      <c r="M130" s="310">
        <f t="shared" si="4"/>
        <v>179.31040000000002</v>
      </c>
      <c r="N130" s="310">
        <f t="shared" si="5"/>
        <v>1300.0004000000001</v>
      </c>
    </row>
    <row r="131" spans="1:14" ht="20.399999999999999" x14ac:dyDescent="0.3">
      <c r="A131" s="370">
        <v>436</v>
      </c>
      <c r="B131" s="370" t="s">
        <v>1718</v>
      </c>
      <c r="C131" s="478">
        <v>42429</v>
      </c>
      <c r="D131" s="370">
        <v>1549</v>
      </c>
      <c r="E131" s="623">
        <v>42415</v>
      </c>
      <c r="F131" s="624" t="s">
        <v>1107</v>
      </c>
      <c r="G131" s="635" t="s">
        <v>961</v>
      </c>
      <c r="H131" s="636" t="s">
        <v>1721</v>
      </c>
      <c r="I131" s="370" t="s">
        <v>959</v>
      </c>
      <c r="J131" s="627">
        <v>25</v>
      </c>
      <c r="K131" s="628">
        <v>17.239999999999998</v>
      </c>
      <c r="L131" s="310">
        <f t="shared" si="3"/>
        <v>430.99999999999994</v>
      </c>
      <c r="M131" s="310">
        <f t="shared" si="4"/>
        <v>68.959999999999994</v>
      </c>
      <c r="N131" s="310">
        <f t="shared" si="5"/>
        <v>499.95999999999992</v>
      </c>
    </row>
    <row r="132" spans="1:14" ht="20.399999999999999" x14ac:dyDescent="0.3">
      <c r="A132" s="370">
        <v>436</v>
      </c>
      <c r="B132" s="370" t="s">
        <v>1718</v>
      </c>
      <c r="C132" s="478">
        <v>42429</v>
      </c>
      <c r="D132" s="629">
        <v>1549</v>
      </c>
      <c r="E132" s="630">
        <v>42415</v>
      </c>
      <c r="F132" s="631" t="s">
        <v>1107</v>
      </c>
      <c r="G132" s="639" t="s">
        <v>961</v>
      </c>
      <c r="H132" s="633" t="s">
        <v>1722</v>
      </c>
      <c r="I132" s="629" t="s">
        <v>112</v>
      </c>
      <c r="J132" s="634">
        <v>2</v>
      </c>
      <c r="K132" s="628">
        <v>43.1</v>
      </c>
      <c r="L132" s="310">
        <f t="shared" si="3"/>
        <v>86.2</v>
      </c>
      <c r="M132" s="310">
        <f t="shared" si="4"/>
        <v>13.792000000000002</v>
      </c>
      <c r="N132" s="310">
        <f t="shared" si="5"/>
        <v>99.992000000000004</v>
      </c>
    </row>
    <row r="133" spans="1:14" ht="20.399999999999999" x14ac:dyDescent="0.3">
      <c r="A133" s="370">
        <v>436</v>
      </c>
      <c r="B133" s="370" t="s">
        <v>1718</v>
      </c>
      <c r="C133" s="478">
        <v>42429</v>
      </c>
      <c r="D133" s="370">
        <v>1549</v>
      </c>
      <c r="E133" s="623">
        <v>42415</v>
      </c>
      <c r="F133" s="624" t="s">
        <v>1107</v>
      </c>
      <c r="G133" s="635" t="s">
        <v>961</v>
      </c>
      <c r="H133" s="636" t="s">
        <v>1723</v>
      </c>
      <c r="I133" s="370" t="s">
        <v>1712</v>
      </c>
      <c r="J133" s="627">
        <v>1</v>
      </c>
      <c r="K133" s="628">
        <v>60.34</v>
      </c>
      <c r="L133" s="310">
        <f t="shared" si="3"/>
        <v>60.34</v>
      </c>
      <c r="M133" s="310">
        <f t="shared" si="4"/>
        <v>9.6544000000000008</v>
      </c>
      <c r="N133" s="310">
        <f t="shared" si="5"/>
        <v>69.994399999999999</v>
      </c>
    </row>
    <row r="134" spans="1:14" ht="20.399999999999999" x14ac:dyDescent="0.3">
      <c r="A134" s="370">
        <v>436</v>
      </c>
      <c r="B134" s="370" t="s">
        <v>1718</v>
      </c>
      <c r="C134" s="478">
        <v>42429</v>
      </c>
      <c r="D134" s="629">
        <v>1549</v>
      </c>
      <c r="E134" s="630">
        <v>42415</v>
      </c>
      <c r="F134" s="631" t="s">
        <v>1107</v>
      </c>
      <c r="G134" s="639" t="s">
        <v>961</v>
      </c>
      <c r="H134" s="633" t="s">
        <v>1724</v>
      </c>
      <c r="I134" s="629" t="s">
        <v>959</v>
      </c>
      <c r="J134" s="634">
        <v>1</v>
      </c>
      <c r="K134" s="628">
        <v>103.45</v>
      </c>
      <c r="L134" s="310">
        <f t="shared" si="3"/>
        <v>103.45</v>
      </c>
      <c r="M134" s="310">
        <f t="shared" si="4"/>
        <v>16.552</v>
      </c>
      <c r="N134" s="310">
        <f t="shared" si="5"/>
        <v>120.00200000000001</v>
      </c>
    </row>
    <row r="135" spans="1:14" ht="20.399999999999999" x14ac:dyDescent="0.3">
      <c r="A135" s="370">
        <v>468</v>
      </c>
      <c r="B135" s="370" t="s">
        <v>1725</v>
      </c>
      <c r="C135" s="478">
        <v>42432</v>
      </c>
      <c r="D135" s="370">
        <v>1555</v>
      </c>
      <c r="E135" s="623">
        <v>42425</v>
      </c>
      <c r="F135" s="624" t="s">
        <v>1107</v>
      </c>
      <c r="G135" s="635" t="s">
        <v>961</v>
      </c>
      <c r="H135" s="636" t="s">
        <v>1726</v>
      </c>
      <c r="I135" s="370" t="s">
        <v>959</v>
      </c>
      <c r="J135" s="627">
        <v>1</v>
      </c>
      <c r="K135" s="628">
        <v>146.55000000000001</v>
      </c>
      <c r="L135" s="310">
        <f t="shared" si="3"/>
        <v>146.55000000000001</v>
      </c>
      <c r="M135" s="310">
        <f t="shared" si="4"/>
        <v>23.448000000000004</v>
      </c>
      <c r="N135" s="310">
        <f t="shared" si="5"/>
        <v>169.99800000000002</v>
      </c>
    </row>
    <row r="136" spans="1:14" ht="20.399999999999999" x14ac:dyDescent="0.3">
      <c r="A136" s="370">
        <v>468</v>
      </c>
      <c r="B136" s="370" t="s">
        <v>1725</v>
      </c>
      <c r="C136" s="478">
        <v>42432</v>
      </c>
      <c r="D136" s="629">
        <v>1555</v>
      </c>
      <c r="E136" s="630">
        <v>42425</v>
      </c>
      <c r="F136" s="631" t="s">
        <v>1107</v>
      </c>
      <c r="G136" s="639" t="s">
        <v>961</v>
      </c>
      <c r="H136" s="633" t="s">
        <v>1727</v>
      </c>
      <c r="I136" s="629" t="s">
        <v>959</v>
      </c>
      <c r="J136" s="634">
        <v>1</v>
      </c>
      <c r="K136" s="628">
        <v>22.41</v>
      </c>
      <c r="L136" s="310">
        <f t="shared" si="3"/>
        <v>22.41</v>
      </c>
      <c r="M136" s="310">
        <f t="shared" si="4"/>
        <v>3.5855999999999999</v>
      </c>
      <c r="N136" s="310">
        <f t="shared" si="5"/>
        <v>25.9956</v>
      </c>
    </row>
    <row r="137" spans="1:14" ht="20.399999999999999" x14ac:dyDescent="0.3">
      <c r="A137" s="370">
        <v>468</v>
      </c>
      <c r="B137" s="370" t="s">
        <v>1725</v>
      </c>
      <c r="C137" s="478">
        <v>42432</v>
      </c>
      <c r="D137" s="370">
        <v>1555</v>
      </c>
      <c r="E137" s="623">
        <v>42425</v>
      </c>
      <c r="F137" s="624" t="s">
        <v>1107</v>
      </c>
      <c r="G137" s="635" t="s">
        <v>961</v>
      </c>
      <c r="H137" s="636" t="s">
        <v>1728</v>
      </c>
      <c r="I137" s="370" t="s">
        <v>959</v>
      </c>
      <c r="J137" s="627">
        <v>1</v>
      </c>
      <c r="K137" s="628">
        <v>60.34</v>
      </c>
      <c r="L137" s="310">
        <f t="shared" si="3"/>
        <v>60.34</v>
      </c>
      <c r="M137" s="310">
        <f t="shared" si="4"/>
        <v>9.6544000000000008</v>
      </c>
      <c r="N137" s="310">
        <f t="shared" si="5"/>
        <v>69.994399999999999</v>
      </c>
    </row>
    <row r="138" spans="1:14" ht="30.6" x14ac:dyDescent="0.3">
      <c r="A138" s="370">
        <v>468</v>
      </c>
      <c r="B138" s="370" t="s">
        <v>1725</v>
      </c>
      <c r="C138" s="478">
        <v>42432</v>
      </c>
      <c r="D138" s="629">
        <v>1555</v>
      </c>
      <c r="E138" s="630">
        <v>42425</v>
      </c>
      <c r="F138" s="631" t="s">
        <v>1107</v>
      </c>
      <c r="G138" s="639" t="s">
        <v>961</v>
      </c>
      <c r="H138" s="633" t="s">
        <v>1729</v>
      </c>
      <c r="I138" s="629" t="s">
        <v>959</v>
      </c>
      <c r="J138" s="634">
        <v>1</v>
      </c>
      <c r="K138" s="628">
        <v>8.6199999999999992</v>
      </c>
      <c r="L138" s="310">
        <f t="shared" si="3"/>
        <v>8.6199999999999992</v>
      </c>
      <c r="M138" s="310">
        <f t="shared" si="4"/>
        <v>1.3792</v>
      </c>
      <c r="N138" s="310">
        <f t="shared" si="5"/>
        <v>9.9991999999999983</v>
      </c>
    </row>
    <row r="139" spans="1:14" ht="30.6" x14ac:dyDescent="0.3">
      <c r="A139" s="370">
        <v>468</v>
      </c>
      <c r="B139" s="370" t="s">
        <v>1725</v>
      </c>
      <c r="C139" s="478">
        <v>42432</v>
      </c>
      <c r="D139" s="370">
        <v>1555</v>
      </c>
      <c r="E139" s="623">
        <v>42425</v>
      </c>
      <c r="F139" s="624" t="s">
        <v>1107</v>
      </c>
      <c r="G139" s="635" t="s">
        <v>961</v>
      </c>
      <c r="H139" s="636" t="s">
        <v>1730</v>
      </c>
      <c r="I139" s="370" t="s">
        <v>959</v>
      </c>
      <c r="J139" s="627">
        <v>1</v>
      </c>
      <c r="K139" s="628">
        <v>237.93</v>
      </c>
      <c r="L139" s="310">
        <f t="shared" si="3"/>
        <v>237.93</v>
      </c>
      <c r="M139" s="310">
        <f t="shared" si="4"/>
        <v>38.068800000000003</v>
      </c>
      <c r="N139" s="310">
        <f t="shared" si="5"/>
        <v>275.99880000000002</v>
      </c>
    </row>
    <row r="140" spans="1:14" ht="20.399999999999999" x14ac:dyDescent="0.3">
      <c r="A140" s="370">
        <v>468</v>
      </c>
      <c r="B140" s="370" t="s">
        <v>1725</v>
      </c>
      <c r="C140" s="478">
        <v>42432</v>
      </c>
      <c r="D140" s="629">
        <v>1554</v>
      </c>
      <c r="E140" s="630">
        <v>42425</v>
      </c>
      <c r="F140" s="631" t="s">
        <v>1107</v>
      </c>
      <c r="G140" s="639" t="s">
        <v>961</v>
      </c>
      <c r="H140" s="633" t="s">
        <v>1705</v>
      </c>
      <c r="I140" s="629" t="s">
        <v>120</v>
      </c>
      <c r="J140" s="634">
        <v>3</v>
      </c>
      <c r="K140" s="628">
        <v>21.56</v>
      </c>
      <c r="L140" s="310">
        <f t="shared" si="3"/>
        <v>64.679999999999993</v>
      </c>
      <c r="M140" s="310">
        <f t="shared" si="4"/>
        <v>10.348799999999999</v>
      </c>
      <c r="N140" s="310">
        <f t="shared" si="5"/>
        <v>75.02879999999999</v>
      </c>
    </row>
    <row r="141" spans="1:14" ht="20.399999999999999" x14ac:dyDescent="0.3">
      <c r="A141" s="370">
        <v>468</v>
      </c>
      <c r="B141" s="370" t="s">
        <v>1725</v>
      </c>
      <c r="C141" s="478">
        <v>42432</v>
      </c>
      <c r="D141" s="370">
        <v>1554</v>
      </c>
      <c r="E141" s="623">
        <v>42425</v>
      </c>
      <c r="F141" s="624" t="s">
        <v>1107</v>
      </c>
      <c r="G141" s="635" t="s">
        <v>961</v>
      </c>
      <c r="H141" s="636" t="s">
        <v>1731</v>
      </c>
      <c r="I141" s="370" t="s">
        <v>959</v>
      </c>
      <c r="J141" s="627">
        <v>1</v>
      </c>
      <c r="K141" s="628">
        <v>5.17</v>
      </c>
      <c r="L141" s="310">
        <f t="shared" si="3"/>
        <v>5.17</v>
      </c>
      <c r="M141" s="310">
        <f t="shared" si="4"/>
        <v>0.82720000000000005</v>
      </c>
      <c r="N141" s="310">
        <f t="shared" si="5"/>
        <v>5.9972000000000003</v>
      </c>
    </row>
    <row r="142" spans="1:14" ht="20.399999999999999" x14ac:dyDescent="0.3">
      <c r="A142" s="370">
        <v>468</v>
      </c>
      <c r="B142" s="370" t="s">
        <v>1725</v>
      </c>
      <c r="C142" s="478">
        <v>42432</v>
      </c>
      <c r="D142" s="629">
        <v>1554</v>
      </c>
      <c r="E142" s="630">
        <v>42425</v>
      </c>
      <c r="F142" s="631" t="s">
        <v>1107</v>
      </c>
      <c r="G142" s="639" t="s">
        <v>961</v>
      </c>
      <c r="H142" s="633" t="s">
        <v>1732</v>
      </c>
      <c r="I142" s="629" t="s">
        <v>231</v>
      </c>
      <c r="J142" s="634">
        <v>1</v>
      </c>
      <c r="K142" s="628">
        <v>25.86</v>
      </c>
      <c r="L142" s="310">
        <f t="shared" si="3"/>
        <v>25.86</v>
      </c>
      <c r="M142" s="310">
        <f t="shared" si="4"/>
        <v>4.1375999999999999</v>
      </c>
      <c r="N142" s="310">
        <f t="shared" si="5"/>
        <v>29.997599999999998</v>
      </c>
    </row>
    <row r="143" spans="1:14" ht="20.399999999999999" x14ac:dyDescent="0.3">
      <c r="A143" s="370">
        <v>468</v>
      </c>
      <c r="B143" s="370" t="s">
        <v>1725</v>
      </c>
      <c r="C143" s="478">
        <v>42432</v>
      </c>
      <c r="D143" s="370">
        <v>1554</v>
      </c>
      <c r="E143" s="623">
        <v>42425</v>
      </c>
      <c r="F143" s="624" t="s">
        <v>1107</v>
      </c>
      <c r="G143" s="635" t="s">
        <v>961</v>
      </c>
      <c r="H143" s="636" t="s">
        <v>1733</v>
      </c>
      <c r="I143" s="370" t="s">
        <v>959</v>
      </c>
      <c r="J143" s="627">
        <v>2</v>
      </c>
      <c r="K143" s="628">
        <v>5.17</v>
      </c>
      <c r="L143" s="310">
        <f t="shared" si="3"/>
        <v>10.34</v>
      </c>
      <c r="M143" s="310">
        <f t="shared" si="4"/>
        <v>1.6544000000000001</v>
      </c>
      <c r="N143" s="310">
        <f t="shared" si="5"/>
        <v>11.994400000000001</v>
      </c>
    </row>
    <row r="144" spans="1:14" ht="20.399999999999999" x14ac:dyDescent="0.3">
      <c r="A144" s="370">
        <v>468</v>
      </c>
      <c r="B144" s="370" t="s">
        <v>1725</v>
      </c>
      <c r="C144" s="478">
        <v>42432</v>
      </c>
      <c r="D144" s="629">
        <v>1554</v>
      </c>
      <c r="E144" s="630">
        <v>42425</v>
      </c>
      <c r="F144" s="631" t="s">
        <v>1107</v>
      </c>
      <c r="G144" s="639" t="s">
        <v>961</v>
      </c>
      <c r="H144" s="633" t="s">
        <v>1734</v>
      </c>
      <c r="I144" s="629" t="s">
        <v>231</v>
      </c>
      <c r="J144" s="634">
        <v>1</v>
      </c>
      <c r="K144" s="628">
        <v>30.17</v>
      </c>
      <c r="L144" s="310">
        <f t="shared" si="3"/>
        <v>30.17</v>
      </c>
      <c r="M144" s="310">
        <f t="shared" si="4"/>
        <v>4.8272000000000004</v>
      </c>
      <c r="N144" s="310">
        <f t="shared" si="5"/>
        <v>34.997199999999999</v>
      </c>
    </row>
    <row r="145" spans="1:14" ht="20.399999999999999" x14ac:dyDescent="0.3">
      <c r="A145" s="370">
        <v>468</v>
      </c>
      <c r="B145" s="370" t="s">
        <v>1725</v>
      </c>
      <c r="C145" s="478">
        <v>42432</v>
      </c>
      <c r="D145" s="370">
        <v>1554</v>
      </c>
      <c r="E145" s="623">
        <v>42425</v>
      </c>
      <c r="F145" s="624" t="s">
        <v>1107</v>
      </c>
      <c r="G145" s="635" t="s">
        <v>961</v>
      </c>
      <c r="H145" s="636" t="s">
        <v>1735</v>
      </c>
      <c r="I145" s="370" t="s">
        <v>959</v>
      </c>
      <c r="J145" s="627">
        <v>2</v>
      </c>
      <c r="K145" s="628">
        <v>9.91</v>
      </c>
      <c r="L145" s="310">
        <f t="shared" si="3"/>
        <v>19.82</v>
      </c>
      <c r="M145" s="310">
        <f t="shared" si="4"/>
        <v>3.1712000000000002</v>
      </c>
      <c r="N145" s="310">
        <f t="shared" si="5"/>
        <v>22.991199999999999</v>
      </c>
    </row>
    <row r="146" spans="1:14" ht="20.399999999999999" x14ac:dyDescent="0.3">
      <c r="A146" s="370">
        <v>469</v>
      </c>
      <c r="B146" s="370" t="s">
        <v>1736</v>
      </c>
      <c r="C146" s="478">
        <v>42437</v>
      </c>
      <c r="D146" s="629">
        <v>313</v>
      </c>
      <c r="E146" s="630">
        <v>42422</v>
      </c>
      <c r="F146" s="631" t="s">
        <v>1107</v>
      </c>
      <c r="G146" s="639" t="s">
        <v>982</v>
      </c>
      <c r="H146" s="633" t="s">
        <v>1737</v>
      </c>
      <c r="I146" s="629" t="s">
        <v>959</v>
      </c>
      <c r="J146" s="634">
        <v>7</v>
      </c>
      <c r="K146" s="628">
        <v>50</v>
      </c>
      <c r="L146" s="310">
        <f t="shared" ref="L146:L179" si="6">+J146*K146</f>
        <v>350</v>
      </c>
      <c r="M146" s="310">
        <f t="shared" ref="M146:M179" si="7">+L146*0.16</f>
        <v>56</v>
      </c>
      <c r="N146" s="310">
        <f t="shared" ref="N146:N179" si="8">+L146+M146</f>
        <v>406</v>
      </c>
    </row>
    <row r="147" spans="1:14" ht="20.399999999999999" x14ac:dyDescent="0.3">
      <c r="A147" s="370">
        <v>469</v>
      </c>
      <c r="B147" s="370" t="s">
        <v>1736</v>
      </c>
      <c r="C147" s="478">
        <v>42437</v>
      </c>
      <c r="D147" s="370">
        <v>313</v>
      </c>
      <c r="E147" s="623">
        <v>42422</v>
      </c>
      <c r="F147" s="624" t="s">
        <v>1107</v>
      </c>
      <c r="G147" s="635" t="s">
        <v>982</v>
      </c>
      <c r="H147" s="636" t="s">
        <v>1738</v>
      </c>
      <c r="I147" s="370" t="s">
        <v>959</v>
      </c>
      <c r="J147" s="627">
        <v>2</v>
      </c>
      <c r="K147" s="628">
        <v>145</v>
      </c>
      <c r="L147" s="310">
        <f t="shared" si="6"/>
        <v>290</v>
      </c>
      <c r="M147" s="310">
        <f t="shared" si="7"/>
        <v>46.4</v>
      </c>
      <c r="N147" s="310">
        <f t="shared" si="8"/>
        <v>336.4</v>
      </c>
    </row>
    <row r="148" spans="1:14" ht="20.399999999999999" x14ac:dyDescent="0.3">
      <c r="A148" s="370">
        <v>469</v>
      </c>
      <c r="B148" s="370" t="s">
        <v>1736</v>
      </c>
      <c r="C148" s="478">
        <v>42437</v>
      </c>
      <c r="D148" s="629">
        <v>313</v>
      </c>
      <c r="E148" s="630">
        <v>42422</v>
      </c>
      <c r="F148" s="631" t="s">
        <v>1107</v>
      </c>
      <c r="G148" s="639" t="s">
        <v>982</v>
      </c>
      <c r="H148" s="633" t="s">
        <v>1739</v>
      </c>
      <c r="I148" s="629" t="s">
        <v>959</v>
      </c>
      <c r="J148" s="634">
        <v>10</v>
      </c>
      <c r="K148" s="628">
        <v>100</v>
      </c>
      <c r="L148" s="310">
        <f t="shared" si="6"/>
        <v>1000</v>
      </c>
      <c r="M148" s="310">
        <f t="shared" si="7"/>
        <v>160</v>
      </c>
      <c r="N148" s="310">
        <f t="shared" si="8"/>
        <v>1160</v>
      </c>
    </row>
    <row r="149" spans="1:14" ht="20.399999999999999" x14ac:dyDescent="0.3">
      <c r="A149" s="370">
        <v>469</v>
      </c>
      <c r="B149" s="370" t="s">
        <v>1736</v>
      </c>
      <c r="C149" s="478">
        <v>42437</v>
      </c>
      <c r="D149" s="370">
        <v>313</v>
      </c>
      <c r="E149" s="623">
        <v>42422</v>
      </c>
      <c r="F149" s="624" t="s">
        <v>1107</v>
      </c>
      <c r="G149" s="635" t="s">
        <v>982</v>
      </c>
      <c r="H149" s="636" t="s">
        <v>1740</v>
      </c>
      <c r="I149" s="370" t="s">
        <v>959</v>
      </c>
      <c r="J149" s="627">
        <v>5</v>
      </c>
      <c r="K149" s="628">
        <v>9</v>
      </c>
      <c r="L149" s="310">
        <f t="shared" si="6"/>
        <v>45</v>
      </c>
      <c r="M149" s="310">
        <f t="shared" si="7"/>
        <v>7.2</v>
      </c>
      <c r="N149" s="310">
        <f t="shared" si="8"/>
        <v>52.2</v>
      </c>
    </row>
    <row r="150" spans="1:14" ht="20.399999999999999" x14ac:dyDescent="0.3">
      <c r="A150" s="370">
        <v>469</v>
      </c>
      <c r="B150" s="370" t="s">
        <v>1736</v>
      </c>
      <c r="C150" s="478">
        <v>42437</v>
      </c>
      <c r="D150" s="629">
        <v>313</v>
      </c>
      <c r="E150" s="630">
        <v>42422</v>
      </c>
      <c r="F150" s="631" t="s">
        <v>1107</v>
      </c>
      <c r="G150" s="639" t="s">
        <v>982</v>
      </c>
      <c r="H150" s="633" t="s">
        <v>124</v>
      </c>
      <c r="I150" s="629" t="s">
        <v>959</v>
      </c>
      <c r="J150" s="634">
        <v>10</v>
      </c>
      <c r="K150" s="628">
        <v>75</v>
      </c>
      <c r="L150" s="310">
        <f t="shared" si="6"/>
        <v>750</v>
      </c>
      <c r="M150" s="310">
        <f t="shared" si="7"/>
        <v>120</v>
      </c>
      <c r="N150" s="310">
        <f t="shared" si="8"/>
        <v>870</v>
      </c>
    </row>
    <row r="151" spans="1:14" ht="30.6" x14ac:dyDescent="0.3">
      <c r="A151" s="370">
        <v>467</v>
      </c>
      <c r="B151" s="370" t="s">
        <v>1741</v>
      </c>
      <c r="C151" s="478">
        <v>42432</v>
      </c>
      <c r="D151" s="370">
        <v>1598</v>
      </c>
      <c r="E151" s="623">
        <v>42430</v>
      </c>
      <c r="F151" s="624" t="s">
        <v>1100</v>
      </c>
      <c r="G151" s="635" t="s">
        <v>1089</v>
      </c>
      <c r="H151" s="636" t="s">
        <v>1742</v>
      </c>
      <c r="I151" s="370" t="s">
        <v>1743</v>
      </c>
      <c r="J151" s="627">
        <v>1</v>
      </c>
      <c r="K151" s="628">
        <v>457</v>
      </c>
      <c r="L151" s="310">
        <f t="shared" si="6"/>
        <v>457</v>
      </c>
      <c r="M151" s="310">
        <f t="shared" si="7"/>
        <v>73.12</v>
      </c>
      <c r="N151" s="310">
        <f t="shared" si="8"/>
        <v>530.12</v>
      </c>
    </row>
    <row r="152" spans="1:14" ht="30.6" x14ac:dyDescent="0.3">
      <c r="A152" s="370">
        <v>467</v>
      </c>
      <c r="B152" s="370" t="s">
        <v>1741</v>
      </c>
      <c r="C152" s="478">
        <v>42432</v>
      </c>
      <c r="D152" s="629">
        <v>1598</v>
      </c>
      <c r="E152" s="630">
        <v>42430</v>
      </c>
      <c r="F152" s="631" t="s">
        <v>1100</v>
      </c>
      <c r="G152" s="639" t="s">
        <v>1089</v>
      </c>
      <c r="H152" s="633" t="s">
        <v>1742</v>
      </c>
      <c r="I152" s="629" t="s">
        <v>1003</v>
      </c>
      <c r="J152" s="634">
        <v>2</v>
      </c>
      <c r="K152" s="628">
        <v>132</v>
      </c>
      <c r="L152" s="310">
        <f t="shared" si="6"/>
        <v>264</v>
      </c>
      <c r="M152" s="310">
        <f t="shared" si="7"/>
        <v>42.24</v>
      </c>
      <c r="N152" s="310">
        <f t="shared" si="8"/>
        <v>306.24</v>
      </c>
    </row>
    <row r="153" spans="1:14" ht="40.799999999999997" x14ac:dyDescent="0.3">
      <c r="A153" s="370">
        <v>467</v>
      </c>
      <c r="B153" s="370" t="s">
        <v>1741</v>
      </c>
      <c r="C153" s="478">
        <v>42432</v>
      </c>
      <c r="D153" s="370">
        <v>1598</v>
      </c>
      <c r="E153" s="623">
        <v>42430</v>
      </c>
      <c r="F153" s="624" t="s">
        <v>1100</v>
      </c>
      <c r="G153" s="635" t="s">
        <v>1089</v>
      </c>
      <c r="H153" s="636" t="s">
        <v>1744</v>
      </c>
      <c r="I153" s="370" t="s">
        <v>51</v>
      </c>
      <c r="J153" s="627">
        <v>1</v>
      </c>
      <c r="K153" s="628">
        <v>1877</v>
      </c>
      <c r="L153" s="310">
        <f t="shared" si="6"/>
        <v>1877</v>
      </c>
      <c r="M153" s="310">
        <f t="shared" si="7"/>
        <v>300.32</v>
      </c>
      <c r="N153" s="310">
        <f t="shared" si="8"/>
        <v>2177.3200000000002</v>
      </c>
    </row>
    <row r="154" spans="1:14" ht="30.6" x14ac:dyDescent="0.3">
      <c r="A154" s="370">
        <v>472</v>
      </c>
      <c r="B154" s="370" t="s">
        <v>1681</v>
      </c>
      <c r="C154" s="478">
        <v>42437</v>
      </c>
      <c r="D154" s="629">
        <v>508</v>
      </c>
      <c r="E154" s="630">
        <v>42430</v>
      </c>
      <c r="F154" s="631" t="s">
        <v>1104</v>
      </c>
      <c r="G154" s="639" t="s">
        <v>108</v>
      </c>
      <c r="H154" s="633" t="s">
        <v>1745</v>
      </c>
      <c r="I154" s="629" t="s">
        <v>1087</v>
      </c>
      <c r="J154" s="634">
        <v>1</v>
      </c>
      <c r="K154" s="628">
        <v>2500</v>
      </c>
      <c r="L154" s="310">
        <f t="shared" si="6"/>
        <v>2500</v>
      </c>
      <c r="M154" s="310">
        <f t="shared" si="7"/>
        <v>400</v>
      </c>
      <c r="N154" s="310">
        <f t="shared" si="8"/>
        <v>2900</v>
      </c>
    </row>
    <row r="155" spans="1:14" ht="30.6" x14ac:dyDescent="0.3">
      <c r="A155" s="370">
        <v>466</v>
      </c>
      <c r="B155" s="370" t="s">
        <v>1746</v>
      </c>
      <c r="C155" s="478">
        <v>42432</v>
      </c>
      <c r="D155" s="370">
        <v>465</v>
      </c>
      <c r="E155" s="623">
        <v>42424</v>
      </c>
      <c r="F155" s="624" t="s">
        <v>1140</v>
      </c>
      <c r="G155" s="635" t="s">
        <v>1747</v>
      </c>
      <c r="H155" s="636" t="s">
        <v>1748</v>
      </c>
      <c r="I155" s="370" t="s">
        <v>57</v>
      </c>
      <c r="J155" s="627">
        <v>1</v>
      </c>
      <c r="K155" s="628">
        <v>1900</v>
      </c>
      <c r="L155" s="310">
        <f t="shared" si="6"/>
        <v>1900</v>
      </c>
      <c r="M155" s="310">
        <f t="shared" si="7"/>
        <v>304</v>
      </c>
      <c r="N155" s="310">
        <f t="shared" si="8"/>
        <v>2204</v>
      </c>
    </row>
    <row r="156" spans="1:14" ht="30.6" x14ac:dyDescent="0.3">
      <c r="A156" s="370">
        <v>473</v>
      </c>
      <c r="B156" s="370" t="s">
        <v>1749</v>
      </c>
      <c r="C156" s="478">
        <v>42437</v>
      </c>
      <c r="D156" s="629">
        <v>62</v>
      </c>
      <c r="E156" s="630">
        <v>42427</v>
      </c>
      <c r="F156" s="631" t="s">
        <v>1140</v>
      </c>
      <c r="G156" s="639" t="s">
        <v>1013</v>
      </c>
      <c r="H156" s="633" t="s">
        <v>56</v>
      </c>
      <c r="I156" s="629" t="s">
        <v>57</v>
      </c>
      <c r="J156" s="634">
        <v>1</v>
      </c>
      <c r="K156" s="628">
        <v>1400</v>
      </c>
      <c r="L156" s="310">
        <f t="shared" si="6"/>
        <v>1400</v>
      </c>
      <c r="M156" s="310">
        <f t="shared" si="7"/>
        <v>224</v>
      </c>
      <c r="N156" s="310">
        <f t="shared" si="8"/>
        <v>1624</v>
      </c>
    </row>
    <row r="157" spans="1:14" ht="30.6" x14ac:dyDescent="0.3">
      <c r="A157" s="370">
        <v>469</v>
      </c>
      <c r="B157" s="370" t="s">
        <v>1736</v>
      </c>
      <c r="C157" s="478">
        <v>42437</v>
      </c>
      <c r="D157" s="370">
        <v>315</v>
      </c>
      <c r="E157" s="623">
        <v>42422</v>
      </c>
      <c r="F157" s="624" t="s">
        <v>1140</v>
      </c>
      <c r="G157" s="635" t="s">
        <v>982</v>
      </c>
      <c r="H157" s="636" t="s">
        <v>1750</v>
      </c>
      <c r="I157" s="370" t="s">
        <v>112</v>
      </c>
      <c r="J157" s="627">
        <v>4</v>
      </c>
      <c r="K157" s="628">
        <v>42</v>
      </c>
      <c r="L157" s="310">
        <f t="shared" si="6"/>
        <v>168</v>
      </c>
      <c r="M157" s="310">
        <f t="shared" si="7"/>
        <v>26.88</v>
      </c>
      <c r="N157" s="310">
        <f t="shared" si="8"/>
        <v>194.88</v>
      </c>
    </row>
    <row r="158" spans="1:14" ht="30.6" x14ac:dyDescent="0.3">
      <c r="A158" s="370">
        <v>469</v>
      </c>
      <c r="B158" s="370" t="s">
        <v>1736</v>
      </c>
      <c r="C158" s="478">
        <v>42437</v>
      </c>
      <c r="D158" s="629">
        <v>315</v>
      </c>
      <c r="E158" s="630">
        <v>42422</v>
      </c>
      <c r="F158" s="631" t="s">
        <v>1140</v>
      </c>
      <c r="G158" s="639" t="s">
        <v>982</v>
      </c>
      <c r="H158" s="633" t="s">
        <v>1751</v>
      </c>
      <c r="I158" s="629" t="s">
        <v>112</v>
      </c>
      <c r="J158" s="634">
        <v>5</v>
      </c>
      <c r="K158" s="628">
        <v>42</v>
      </c>
      <c r="L158" s="310">
        <f t="shared" si="6"/>
        <v>210</v>
      </c>
      <c r="M158" s="310">
        <f t="shared" si="7"/>
        <v>33.6</v>
      </c>
      <c r="N158" s="310">
        <f t="shared" si="8"/>
        <v>243.6</v>
      </c>
    </row>
    <row r="159" spans="1:14" ht="30.6" x14ac:dyDescent="0.3">
      <c r="A159" s="370">
        <v>469</v>
      </c>
      <c r="B159" s="370" t="s">
        <v>1736</v>
      </c>
      <c r="C159" s="478">
        <v>42437</v>
      </c>
      <c r="D159" s="370">
        <v>315</v>
      </c>
      <c r="E159" s="623">
        <v>42422</v>
      </c>
      <c r="F159" s="624" t="s">
        <v>1140</v>
      </c>
      <c r="G159" s="635" t="s">
        <v>982</v>
      </c>
      <c r="H159" s="636" t="s">
        <v>1752</v>
      </c>
      <c r="I159" s="370" t="s">
        <v>112</v>
      </c>
      <c r="J159" s="627">
        <v>4</v>
      </c>
      <c r="K159" s="628">
        <v>42</v>
      </c>
      <c r="L159" s="310">
        <f t="shared" si="6"/>
        <v>168</v>
      </c>
      <c r="M159" s="310">
        <f t="shared" si="7"/>
        <v>26.88</v>
      </c>
      <c r="N159" s="310">
        <f t="shared" si="8"/>
        <v>194.88</v>
      </c>
    </row>
    <row r="160" spans="1:14" ht="30.6" x14ac:dyDescent="0.3">
      <c r="A160" s="370">
        <v>441</v>
      </c>
      <c r="B160" s="370" t="s">
        <v>1753</v>
      </c>
      <c r="C160" s="478">
        <v>42429</v>
      </c>
      <c r="D160" s="629">
        <v>22</v>
      </c>
      <c r="E160" s="630">
        <v>42417</v>
      </c>
      <c r="F160" s="631" t="s">
        <v>1140</v>
      </c>
      <c r="G160" s="639" t="s">
        <v>109</v>
      </c>
      <c r="H160" s="633" t="s">
        <v>1754</v>
      </c>
      <c r="I160" s="629" t="s">
        <v>47</v>
      </c>
      <c r="J160" s="634">
        <v>223</v>
      </c>
      <c r="K160" s="628">
        <v>180</v>
      </c>
      <c r="L160" s="310">
        <f t="shared" si="6"/>
        <v>40140</v>
      </c>
      <c r="M160" s="310">
        <f t="shared" si="7"/>
        <v>6422.4000000000005</v>
      </c>
      <c r="N160" s="310">
        <f t="shared" si="8"/>
        <v>46562.400000000001</v>
      </c>
    </row>
    <row r="161" spans="1:14" ht="30.6" x14ac:dyDescent="0.3">
      <c r="A161" s="370">
        <v>441</v>
      </c>
      <c r="B161" s="370" t="s">
        <v>1753</v>
      </c>
      <c r="C161" s="478">
        <v>42429</v>
      </c>
      <c r="D161" s="370">
        <v>22</v>
      </c>
      <c r="E161" s="623">
        <v>42417</v>
      </c>
      <c r="F161" s="624" t="s">
        <v>1140</v>
      </c>
      <c r="G161" s="635" t="s">
        <v>109</v>
      </c>
      <c r="H161" s="636" t="s">
        <v>1755</v>
      </c>
      <c r="I161" s="370" t="s">
        <v>47</v>
      </c>
      <c r="J161" s="627">
        <v>705</v>
      </c>
      <c r="K161" s="628">
        <v>160</v>
      </c>
      <c r="L161" s="310">
        <f t="shared" si="6"/>
        <v>112800</v>
      </c>
      <c r="M161" s="310">
        <f t="shared" si="7"/>
        <v>18048</v>
      </c>
      <c r="N161" s="310">
        <f t="shared" si="8"/>
        <v>130848</v>
      </c>
    </row>
    <row r="162" spans="1:14" ht="40.799999999999997" x14ac:dyDescent="0.3">
      <c r="A162" s="370">
        <v>465</v>
      </c>
      <c r="B162" s="370" t="s">
        <v>1756</v>
      </c>
      <c r="C162" s="478">
        <v>42432</v>
      </c>
      <c r="D162" s="629">
        <v>309</v>
      </c>
      <c r="E162" s="630">
        <v>42425</v>
      </c>
      <c r="F162" s="631" t="s">
        <v>1100</v>
      </c>
      <c r="G162" s="639" t="s">
        <v>1757</v>
      </c>
      <c r="H162" s="633" t="s">
        <v>1758</v>
      </c>
      <c r="I162" s="629" t="s">
        <v>959</v>
      </c>
      <c r="J162" s="634">
        <v>3</v>
      </c>
      <c r="K162" s="628">
        <v>650</v>
      </c>
      <c r="L162" s="310">
        <f t="shared" si="6"/>
        <v>1950</v>
      </c>
      <c r="M162" s="310">
        <f t="shared" si="7"/>
        <v>312</v>
      </c>
      <c r="N162" s="310">
        <f t="shared" si="8"/>
        <v>2262</v>
      </c>
    </row>
    <row r="163" spans="1:14" ht="40.799999999999997" x14ac:dyDescent="0.3">
      <c r="A163" s="370">
        <v>465</v>
      </c>
      <c r="B163" s="370" t="s">
        <v>1756</v>
      </c>
      <c r="C163" s="478">
        <v>42432</v>
      </c>
      <c r="D163" s="370">
        <v>309</v>
      </c>
      <c r="E163" s="623">
        <v>42425</v>
      </c>
      <c r="F163" s="624" t="s">
        <v>1100</v>
      </c>
      <c r="G163" s="635" t="s">
        <v>1757</v>
      </c>
      <c r="H163" s="636" t="s">
        <v>1759</v>
      </c>
      <c r="I163" s="370" t="s">
        <v>959</v>
      </c>
      <c r="J163" s="627">
        <v>1</v>
      </c>
      <c r="K163" s="628">
        <v>1630</v>
      </c>
      <c r="L163" s="310">
        <f t="shared" si="6"/>
        <v>1630</v>
      </c>
      <c r="M163" s="310">
        <f t="shared" si="7"/>
        <v>260.8</v>
      </c>
      <c r="N163" s="310">
        <f t="shared" si="8"/>
        <v>1890.8</v>
      </c>
    </row>
    <row r="164" spans="1:14" ht="40.799999999999997" x14ac:dyDescent="0.3">
      <c r="A164" s="370">
        <v>465</v>
      </c>
      <c r="B164" s="370" t="s">
        <v>1756</v>
      </c>
      <c r="C164" s="478">
        <v>42432</v>
      </c>
      <c r="D164" s="629">
        <v>309</v>
      </c>
      <c r="E164" s="630">
        <v>42425</v>
      </c>
      <c r="F164" s="631" t="s">
        <v>1100</v>
      </c>
      <c r="G164" s="639" t="s">
        <v>1757</v>
      </c>
      <c r="H164" s="633" t="s">
        <v>1760</v>
      </c>
      <c r="I164" s="629" t="s">
        <v>959</v>
      </c>
      <c r="J164" s="634">
        <v>1</v>
      </c>
      <c r="K164" s="628">
        <v>760</v>
      </c>
      <c r="L164" s="310">
        <f t="shared" si="6"/>
        <v>760</v>
      </c>
      <c r="M164" s="310">
        <f t="shared" si="7"/>
        <v>121.60000000000001</v>
      </c>
      <c r="N164" s="310">
        <f t="shared" si="8"/>
        <v>881.6</v>
      </c>
    </row>
    <row r="165" spans="1:14" ht="51" x14ac:dyDescent="0.3">
      <c r="A165" s="370">
        <v>465</v>
      </c>
      <c r="B165" s="370" t="s">
        <v>1756</v>
      </c>
      <c r="C165" s="478">
        <v>42432</v>
      </c>
      <c r="D165" s="370">
        <v>309</v>
      </c>
      <c r="E165" s="623">
        <v>42425</v>
      </c>
      <c r="F165" s="624" t="s">
        <v>1100</v>
      </c>
      <c r="G165" s="635" t="s">
        <v>1757</v>
      </c>
      <c r="H165" s="636" t="s">
        <v>1761</v>
      </c>
      <c r="I165" s="370" t="s">
        <v>959</v>
      </c>
      <c r="J165" s="627">
        <v>1</v>
      </c>
      <c r="K165" s="628">
        <v>450</v>
      </c>
      <c r="L165" s="310">
        <f t="shared" si="6"/>
        <v>450</v>
      </c>
      <c r="M165" s="310">
        <f t="shared" si="7"/>
        <v>72</v>
      </c>
      <c r="N165" s="310">
        <f t="shared" si="8"/>
        <v>522</v>
      </c>
    </row>
    <row r="166" spans="1:14" ht="40.799999999999997" x14ac:dyDescent="0.3">
      <c r="A166" s="370">
        <v>465</v>
      </c>
      <c r="B166" s="370" t="s">
        <v>1756</v>
      </c>
      <c r="C166" s="478">
        <v>42432</v>
      </c>
      <c r="D166" s="629">
        <v>309</v>
      </c>
      <c r="E166" s="630">
        <v>42425</v>
      </c>
      <c r="F166" s="631" t="s">
        <v>1100</v>
      </c>
      <c r="G166" s="639" t="s">
        <v>1757</v>
      </c>
      <c r="H166" s="633" t="s">
        <v>1762</v>
      </c>
      <c r="I166" s="629" t="s">
        <v>959</v>
      </c>
      <c r="J166" s="634">
        <v>2</v>
      </c>
      <c r="K166" s="628">
        <v>1030</v>
      </c>
      <c r="L166" s="310">
        <f t="shared" si="6"/>
        <v>2060</v>
      </c>
      <c r="M166" s="310">
        <f t="shared" si="7"/>
        <v>329.6</v>
      </c>
      <c r="N166" s="310">
        <f t="shared" si="8"/>
        <v>2389.6</v>
      </c>
    </row>
    <row r="167" spans="1:14" ht="40.799999999999997" x14ac:dyDescent="0.3">
      <c r="A167" s="370">
        <v>465</v>
      </c>
      <c r="B167" s="370" t="s">
        <v>1756</v>
      </c>
      <c r="C167" s="478">
        <v>42432</v>
      </c>
      <c r="D167" s="370">
        <v>309</v>
      </c>
      <c r="E167" s="623">
        <v>42425</v>
      </c>
      <c r="F167" s="624" t="s">
        <v>1100</v>
      </c>
      <c r="G167" s="635" t="s">
        <v>1757</v>
      </c>
      <c r="H167" s="636" t="s">
        <v>1763</v>
      </c>
      <c r="I167" s="370" t="s">
        <v>959</v>
      </c>
      <c r="J167" s="627">
        <v>4</v>
      </c>
      <c r="K167" s="628">
        <v>770</v>
      </c>
      <c r="L167" s="310">
        <f t="shared" si="6"/>
        <v>3080</v>
      </c>
      <c r="M167" s="310">
        <f t="shared" si="7"/>
        <v>492.8</v>
      </c>
      <c r="N167" s="310">
        <f t="shared" si="8"/>
        <v>3572.8</v>
      </c>
    </row>
    <row r="168" spans="1:14" ht="20.399999999999999" x14ac:dyDescent="0.3">
      <c r="A168" s="370">
        <v>29</v>
      </c>
      <c r="B168" s="370" t="s">
        <v>1764</v>
      </c>
      <c r="C168" s="478">
        <v>42459</v>
      </c>
      <c r="D168" s="629">
        <v>586</v>
      </c>
      <c r="E168" s="630">
        <v>42440</v>
      </c>
      <c r="F168" s="631" t="s">
        <v>1140</v>
      </c>
      <c r="G168" s="639" t="s">
        <v>308</v>
      </c>
      <c r="H168" s="633" t="s">
        <v>1765</v>
      </c>
      <c r="I168" s="629" t="s">
        <v>57</v>
      </c>
      <c r="J168" s="634">
        <v>2</v>
      </c>
      <c r="K168" s="628">
        <v>754.6</v>
      </c>
      <c r="L168" s="310">
        <f t="shared" si="6"/>
        <v>1509.2</v>
      </c>
      <c r="M168" s="310">
        <f t="shared" si="7"/>
        <v>241.47200000000001</v>
      </c>
      <c r="N168" s="310">
        <f t="shared" si="8"/>
        <v>1750.672</v>
      </c>
    </row>
    <row r="169" spans="1:14" ht="20.399999999999999" x14ac:dyDescent="0.3">
      <c r="A169" s="370">
        <v>28</v>
      </c>
      <c r="B169" s="370" t="s">
        <v>1766</v>
      </c>
      <c r="C169" s="478">
        <v>42459</v>
      </c>
      <c r="D169" s="624">
        <v>343</v>
      </c>
      <c r="E169" s="623">
        <v>42440</v>
      </c>
      <c r="F169" s="624" t="s">
        <v>1140</v>
      </c>
      <c r="G169" s="635" t="s">
        <v>126</v>
      </c>
      <c r="H169" s="636" t="s">
        <v>1765</v>
      </c>
      <c r="I169" s="370" t="s">
        <v>57</v>
      </c>
      <c r="J169" s="627">
        <v>4</v>
      </c>
      <c r="K169" s="628">
        <v>754.6</v>
      </c>
      <c r="L169" s="310">
        <f t="shared" si="6"/>
        <v>3018.4</v>
      </c>
      <c r="M169" s="310">
        <f t="shared" si="7"/>
        <v>482.94400000000002</v>
      </c>
      <c r="N169" s="310">
        <f t="shared" si="8"/>
        <v>3501.3440000000001</v>
      </c>
    </row>
    <row r="170" spans="1:14" ht="61.2" x14ac:dyDescent="0.3">
      <c r="A170" s="370">
        <v>10</v>
      </c>
      <c r="B170" s="370" t="s">
        <v>1767</v>
      </c>
      <c r="C170" s="478">
        <v>42443</v>
      </c>
      <c r="D170" s="370">
        <v>8</v>
      </c>
      <c r="E170" s="623">
        <v>42436</v>
      </c>
      <c r="F170" s="624" t="s">
        <v>1104</v>
      </c>
      <c r="G170" s="635" t="s">
        <v>1768</v>
      </c>
      <c r="H170" s="636" t="s">
        <v>1769</v>
      </c>
      <c r="I170" s="370" t="s">
        <v>232</v>
      </c>
      <c r="J170" s="627">
        <v>7</v>
      </c>
      <c r="K170" s="628">
        <v>1206.9000000000001</v>
      </c>
      <c r="L170" s="310">
        <f t="shared" si="6"/>
        <v>8448.3000000000011</v>
      </c>
      <c r="M170" s="310">
        <f t="shared" si="7"/>
        <v>1351.7280000000003</v>
      </c>
      <c r="N170" s="310">
        <f t="shared" si="8"/>
        <v>9800.0280000000021</v>
      </c>
    </row>
    <row r="171" spans="1:14" ht="102" x14ac:dyDescent="0.3">
      <c r="A171" s="370" t="s">
        <v>1231</v>
      </c>
      <c r="B171" s="370" t="s">
        <v>1230</v>
      </c>
      <c r="C171" s="478">
        <v>42496</v>
      </c>
      <c r="D171" s="629">
        <v>121</v>
      </c>
      <c r="E171" s="630">
        <v>42452</v>
      </c>
      <c r="F171" s="624" t="s">
        <v>1145</v>
      </c>
      <c r="G171" s="639" t="s">
        <v>1016</v>
      </c>
      <c r="H171" s="633" t="s">
        <v>1770</v>
      </c>
      <c r="I171" s="629" t="s">
        <v>1229</v>
      </c>
      <c r="J171" s="634">
        <v>6</v>
      </c>
      <c r="K171" s="628">
        <v>2500</v>
      </c>
      <c r="L171" s="310">
        <f t="shared" si="6"/>
        <v>15000</v>
      </c>
      <c r="M171" s="310">
        <f t="shared" si="7"/>
        <v>2400</v>
      </c>
      <c r="N171" s="310">
        <f t="shared" si="8"/>
        <v>17400</v>
      </c>
    </row>
    <row r="172" spans="1:14" ht="20.399999999999999" x14ac:dyDescent="0.3">
      <c r="A172" s="370" t="s">
        <v>379</v>
      </c>
      <c r="B172" s="370" t="s">
        <v>1112</v>
      </c>
      <c r="C172" s="478">
        <v>42496</v>
      </c>
      <c r="D172" s="370">
        <v>360</v>
      </c>
      <c r="E172" s="623">
        <v>42431</v>
      </c>
      <c r="F172" s="624" t="s">
        <v>1107</v>
      </c>
      <c r="G172" s="635" t="s">
        <v>1626</v>
      </c>
      <c r="H172" s="636" t="s">
        <v>1771</v>
      </c>
      <c r="I172" s="370" t="s">
        <v>57</v>
      </c>
      <c r="J172" s="627">
        <v>10</v>
      </c>
      <c r="K172" s="628">
        <v>1120.69</v>
      </c>
      <c r="L172" s="310">
        <f t="shared" si="6"/>
        <v>11206.900000000001</v>
      </c>
      <c r="M172" s="310">
        <f t="shared" si="7"/>
        <v>1793.1040000000003</v>
      </c>
      <c r="N172" s="310">
        <f t="shared" si="8"/>
        <v>13000.004000000001</v>
      </c>
    </row>
    <row r="173" spans="1:14" ht="20.399999999999999" x14ac:dyDescent="0.3">
      <c r="A173" s="370" t="s">
        <v>379</v>
      </c>
      <c r="B173" s="370" t="s">
        <v>1112</v>
      </c>
      <c r="C173" s="478">
        <v>42496</v>
      </c>
      <c r="D173" s="629">
        <v>360</v>
      </c>
      <c r="E173" s="630">
        <v>42431</v>
      </c>
      <c r="F173" s="624" t="s">
        <v>1107</v>
      </c>
      <c r="G173" s="639" t="s">
        <v>1626</v>
      </c>
      <c r="H173" s="633" t="s">
        <v>1772</v>
      </c>
      <c r="I173" s="629" t="s">
        <v>1773</v>
      </c>
      <c r="J173" s="634">
        <v>244</v>
      </c>
      <c r="K173" s="628">
        <v>12.931034482699999</v>
      </c>
      <c r="L173" s="310">
        <f t="shared" si="6"/>
        <v>3155.1724137787996</v>
      </c>
      <c r="M173" s="310">
        <f t="shared" si="7"/>
        <v>504.82758620460794</v>
      </c>
      <c r="N173" s="310">
        <f t="shared" si="8"/>
        <v>3659.9999999834076</v>
      </c>
    </row>
    <row r="174" spans="1:14" ht="20.399999999999999" x14ac:dyDescent="0.3">
      <c r="A174" s="370" t="s">
        <v>379</v>
      </c>
      <c r="B174" s="370" t="s">
        <v>1112</v>
      </c>
      <c r="C174" s="478">
        <v>42496</v>
      </c>
      <c r="D174" s="370">
        <v>360</v>
      </c>
      <c r="E174" s="623">
        <v>42431</v>
      </c>
      <c r="F174" s="624" t="s">
        <v>1107</v>
      </c>
      <c r="G174" s="635" t="s">
        <v>1626</v>
      </c>
      <c r="H174" s="636" t="s">
        <v>1774</v>
      </c>
      <c r="I174" s="370" t="s">
        <v>1773</v>
      </c>
      <c r="J174" s="627">
        <v>2</v>
      </c>
      <c r="K174" s="628">
        <v>155.172413793</v>
      </c>
      <c r="L174" s="310">
        <f t="shared" si="6"/>
        <v>310.34482758600001</v>
      </c>
      <c r="M174" s="310">
        <f t="shared" si="7"/>
        <v>49.655172413759999</v>
      </c>
      <c r="N174" s="310">
        <f t="shared" si="8"/>
        <v>359.99999999976001</v>
      </c>
    </row>
    <row r="175" spans="1:14" ht="20.399999999999999" x14ac:dyDescent="0.3">
      <c r="A175" s="370" t="s">
        <v>379</v>
      </c>
      <c r="B175" s="370" t="s">
        <v>1112</v>
      </c>
      <c r="C175" s="478">
        <v>42496</v>
      </c>
      <c r="D175" s="629">
        <v>360</v>
      </c>
      <c r="E175" s="630">
        <v>42431</v>
      </c>
      <c r="F175" s="624" t="s">
        <v>1107</v>
      </c>
      <c r="G175" s="639" t="s">
        <v>1626</v>
      </c>
      <c r="H175" s="633" t="s">
        <v>1775</v>
      </c>
      <c r="I175" s="629" t="s">
        <v>1773</v>
      </c>
      <c r="J175" s="634">
        <v>2</v>
      </c>
      <c r="K175" s="628">
        <v>1465.51724137</v>
      </c>
      <c r="L175" s="310">
        <f t="shared" si="6"/>
        <v>2931.0344827399999</v>
      </c>
      <c r="M175" s="310">
        <f t="shared" si="7"/>
        <v>468.96551723840003</v>
      </c>
      <c r="N175" s="310">
        <f t="shared" si="8"/>
        <v>3399.9999999784</v>
      </c>
    </row>
    <row r="176" spans="1:14" ht="20.399999999999999" x14ac:dyDescent="0.3">
      <c r="A176" s="370" t="s">
        <v>379</v>
      </c>
      <c r="B176" s="370" t="s">
        <v>1112</v>
      </c>
      <c r="C176" s="478">
        <v>42496</v>
      </c>
      <c r="D176" s="370">
        <v>360</v>
      </c>
      <c r="E176" s="623">
        <v>42431</v>
      </c>
      <c r="F176" s="624" t="s">
        <v>1107</v>
      </c>
      <c r="G176" s="635" t="s">
        <v>1626</v>
      </c>
      <c r="H176" s="636" t="s">
        <v>1776</v>
      </c>
      <c r="I176" s="370" t="s">
        <v>232</v>
      </c>
      <c r="J176" s="627">
        <v>1.5</v>
      </c>
      <c r="K176" s="628">
        <v>181.034482758</v>
      </c>
      <c r="L176" s="310">
        <f t="shared" si="6"/>
        <v>271.55172413700001</v>
      </c>
      <c r="M176" s="310">
        <f t="shared" si="7"/>
        <v>43.448275861920003</v>
      </c>
      <c r="N176" s="310">
        <f t="shared" si="8"/>
        <v>314.99999999892003</v>
      </c>
    </row>
    <row r="177" spans="1:14" ht="20.399999999999999" x14ac:dyDescent="0.3">
      <c r="A177" s="370" t="s">
        <v>379</v>
      </c>
      <c r="B177" s="370" t="s">
        <v>1112</v>
      </c>
      <c r="C177" s="478">
        <v>42496</v>
      </c>
      <c r="D177" s="629">
        <v>360</v>
      </c>
      <c r="E177" s="630">
        <v>42431</v>
      </c>
      <c r="F177" s="624" t="s">
        <v>1107</v>
      </c>
      <c r="G177" s="639" t="s">
        <v>1626</v>
      </c>
      <c r="H177" s="633" t="s">
        <v>1777</v>
      </c>
      <c r="I177" s="629" t="s">
        <v>1773</v>
      </c>
      <c r="J177" s="634">
        <v>4</v>
      </c>
      <c r="K177" s="628">
        <v>25.862068965500001</v>
      </c>
      <c r="L177" s="310">
        <f t="shared" si="6"/>
        <v>103.448275862</v>
      </c>
      <c r="M177" s="310">
        <f t="shared" si="7"/>
        <v>16.551724137920001</v>
      </c>
      <c r="N177" s="310">
        <f t="shared" si="8"/>
        <v>119.99999999992001</v>
      </c>
    </row>
    <row r="178" spans="1:14" ht="20.399999999999999" x14ac:dyDescent="0.3">
      <c r="A178" s="370" t="s">
        <v>379</v>
      </c>
      <c r="B178" s="370" t="s">
        <v>1112</v>
      </c>
      <c r="C178" s="478">
        <v>42496</v>
      </c>
      <c r="D178" s="370">
        <v>360</v>
      </c>
      <c r="E178" s="623">
        <v>42431</v>
      </c>
      <c r="F178" s="624" t="s">
        <v>1107</v>
      </c>
      <c r="G178" s="635" t="s">
        <v>1626</v>
      </c>
      <c r="H178" s="636" t="s">
        <v>1778</v>
      </c>
      <c r="I178" s="370" t="s">
        <v>47</v>
      </c>
      <c r="J178" s="627">
        <v>280</v>
      </c>
      <c r="K178" s="628">
        <v>60.344827586199997</v>
      </c>
      <c r="L178" s="310">
        <f t="shared" si="6"/>
        <v>16896.551724135999</v>
      </c>
      <c r="M178" s="310">
        <f t="shared" si="7"/>
        <v>2703.4482758617601</v>
      </c>
      <c r="N178" s="310">
        <f t="shared" si="8"/>
        <v>19599.999999997759</v>
      </c>
    </row>
    <row r="179" spans="1:14" x14ac:dyDescent="0.3">
      <c r="A179" s="338"/>
      <c r="B179" s="338"/>
      <c r="C179" s="346"/>
      <c r="D179" s="347"/>
      <c r="E179" s="348"/>
      <c r="F179" s="624"/>
      <c r="G179" s="640"/>
      <c r="H179" s="343"/>
      <c r="I179" s="338"/>
      <c r="J179" s="339"/>
      <c r="K179" s="310"/>
      <c r="L179" s="310">
        <f t="shared" si="6"/>
        <v>0</v>
      </c>
      <c r="M179" s="310">
        <f t="shared" si="7"/>
        <v>0</v>
      </c>
      <c r="N179" s="310">
        <f t="shared" si="8"/>
        <v>0</v>
      </c>
    </row>
    <row r="180" spans="1:14" x14ac:dyDescent="0.3">
      <c r="A180" s="622"/>
      <c r="B180" s="622"/>
      <c r="C180" s="622"/>
      <c r="D180" s="622"/>
      <c r="E180" s="622"/>
      <c r="F180" s="624"/>
      <c r="G180" s="641"/>
      <c r="H180" s="641"/>
      <c r="I180" s="622"/>
      <c r="J180" s="622"/>
      <c r="K180" s="622"/>
      <c r="L180" s="622"/>
      <c r="M180" s="622"/>
      <c r="N180" s="352">
        <f>SUM(N17:N179)</f>
        <v>977874.70760942507</v>
      </c>
    </row>
    <row r="181" spans="1:14" x14ac:dyDescent="0.3">
      <c r="A181" s="5"/>
      <c r="B181" s="5"/>
      <c r="C181" s="642"/>
      <c r="D181" s="642"/>
      <c r="E181" s="642"/>
      <c r="F181" s="642"/>
      <c r="G181" s="642"/>
      <c r="H181" s="642"/>
      <c r="I181" s="642"/>
      <c r="J181" s="642"/>
      <c r="K181" s="642"/>
      <c r="L181" s="642"/>
      <c r="M181" s="642"/>
      <c r="N181" s="643"/>
    </row>
    <row r="182" spans="1:14" x14ac:dyDescent="0.3">
      <c r="A182" s="642"/>
      <c r="B182" s="642"/>
      <c r="C182" s="642"/>
      <c r="D182" s="642"/>
      <c r="E182" s="642"/>
      <c r="F182" s="642"/>
      <c r="G182" s="642"/>
      <c r="H182" s="642"/>
      <c r="I182" s="642"/>
      <c r="J182" s="642"/>
      <c r="K182" s="642"/>
      <c r="L182" s="642"/>
      <c r="M182" s="642"/>
      <c r="N182" s="644"/>
    </row>
    <row r="183" spans="1:14" x14ac:dyDescent="0.3">
      <c r="A183" s="642" t="s">
        <v>133</v>
      </c>
      <c r="B183" s="642"/>
      <c r="C183" s="642"/>
      <c r="D183" s="642"/>
      <c r="E183" s="642"/>
      <c r="F183" s="642"/>
      <c r="G183" s="644"/>
      <c r="H183" s="642"/>
      <c r="I183" s="642"/>
      <c r="J183" s="642"/>
      <c r="K183" s="642"/>
      <c r="L183" s="642"/>
      <c r="M183" s="642"/>
      <c r="N183" s="643"/>
    </row>
    <row r="184" spans="1:14" x14ac:dyDescent="0.3">
      <c r="A184" s="642"/>
      <c r="B184" s="642"/>
      <c r="C184" s="642"/>
      <c r="D184" s="642"/>
      <c r="E184" s="642"/>
      <c r="F184" s="642"/>
      <c r="G184" s="642"/>
      <c r="H184" s="642"/>
      <c r="I184" s="642"/>
      <c r="J184" s="642"/>
      <c r="K184" s="642"/>
      <c r="L184" s="642"/>
      <c r="M184" s="642"/>
      <c r="N184" s="643"/>
    </row>
    <row r="185" spans="1:14" x14ac:dyDescent="0.3">
      <c r="A185" s="642"/>
      <c r="B185" s="642"/>
      <c r="C185" s="642"/>
      <c r="D185" s="642"/>
      <c r="E185" s="642"/>
      <c r="F185" s="642"/>
      <c r="G185" s="642"/>
      <c r="H185" s="642"/>
      <c r="I185" s="642"/>
      <c r="J185" s="642"/>
      <c r="K185" s="642"/>
      <c r="L185" s="642"/>
      <c r="M185" s="642"/>
      <c r="N185" s="643"/>
    </row>
    <row r="186" spans="1:14" x14ac:dyDescent="0.3">
      <c r="A186" s="642"/>
      <c r="B186" s="642"/>
      <c r="C186" s="642"/>
      <c r="D186" s="642"/>
      <c r="E186" s="642"/>
      <c r="F186" s="642"/>
      <c r="G186" s="642"/>
      <c r="H186" s="642"/>
      <c r="I186" s="642"/>
      <c r="J186" s="642"/>
      <c r="K186" s="642"/>
      <c r="L186" s="642"/>
      <c r="M186" s="642"/>
      <c r="N186" s="643"/>
    </row>
    <row r="187" spans="1:14" x14ac:dyDescent="0.3">
      <c r="A187" s="642"/>
      <c r="B187" s="642"/>
      <c r="C187" s="642"/>
      <c r="D187" s="642"/>
      <c r="E187" s="642"/>
      <c r="F187" s="642"/>
      <c r="G187" s="642"/>
      <c r="H187" s="642"/>
      <c r="I187" s="642"/>
      <c r="J187" s="642"/>
      <c r="K187" s="642"/>
      <c r="L187" s="642"/>
      <c r="M187" s="642"/>
      <c r="N187" s="643"/>
    </row>
    <row r="188" spans="1:14" x14ac:dyDescent="0.3">
      <c r="A188" s="642"/>
      <c r="B188" s="642"/>
      <c r="C188" s="642"/>
      <c r="D188" s="642"/>
      <c r="E188" s="642"/>
      <c r="F188" s="642"/>
      <c r="G188" s="642"/>
      <c r="H188" s="642"/>
      <c r="I188" s="642"/>
      <c r="J188" s="642"/>
      <c r="K188" s="642"/>
      <c r="L188" s="642"/>
      <c r="M188" s="642"/>
      <c r="N188" s="643"/>
    </row>
    <row r="189" spans="1:14" x14ac:dyDescent="0.3">
      <c r="A189" s="642"/>
      <c r="B189" s="642"/>
      <c r="C189" s="642"/>
      <c r="D189" s="642"/>
      <c r="E189" s="642"/>
      <c r="F189" s="642"/>
      <c r="G189" s="642"/>
      <c r="H189" s="642"/>
      <c r="I189" s="642"/>
      <c r="J189" s="642"/>
      <c r="K189" s="642"/>
      <c r="L189" s="642"/>
      <c r="M189" s="642"/>
      <c r="N189" s="643"/>
    </row>
    <row r="190" spans="1:14" x14ac:dyDescent="0.3">
      <c r="A190" s="642"/>
      <c r="B190" s="642"/>
      <c r="C190" s="642"/>
      <c r="D190" s="642"/>
      <c r="E190" s="642"/>
      <c r="F190" s="642"/>
      <c r="G190" s="642"/>
      <c r="H190" s="642"/>
      <c r="I190" s="642"/>
      <c r="J190" s="642"/>
      <c r="K190" s="642"/>
      <c r="L190" s="642"/>
      <c r="M190" s="642"/>
      <c r="N190" s="643"/>
    </row>
    <row r="191" spans="1:14" x14ac:dyDescent="0.3">
      <c r="A191" s="322" t="s">
        <v>28</v>
      </c>
      <c r="B191" s="322"/>
      <c r="C191" s="323"/>
      <c r="D191" s="322"/>
      <c r="E191" s="324" t="s">
        <v>29</v>
      </c>
      <c r="F191" s="642"/>
      <c r="G191" s="325"/>
      <c r="H191" s="586" t="s">
        <v>63</v>
      </c>
      <c r="I191" s="586"/>
      <c r="J191" s="324"/>
      <c r="K191" s="324" t="s">
        <v>31</v>
      </c>
      <c r="L191" s="324"/>
      <c r="M191" s="324"/>
      <c r="N191" s="324"/>
    </row>
    <row r="192" spans="1:14" x14ac:dyDescent="0.3">
      <c r="A192" s="587" t="s">
        <v>24</v>
      </c>
      <c r="B192" s="587"/>
      <c r="C192" s="326"/>
      <c r="D192" s="324"/>
      <c r="E192" s="587" t="s">
        <v>25</v>
      </c>
      <c r="F192" s="587"/>
      <c r="G192" s="325"/>
      <c r="H192" s="588" t="s">
        <v>32</v>
      </c>
      <c r="I192" s="588"/>
      <c r="J192" s="324"/>
      <c r="K192" s="324" t="s">
        <v>26</v>
      </c>
      <c r="L192" s="324"/>
      <c r="M192" s="324"/>
      <c r="N192" s="324"/>
    </row>
    <row r="193" spans="1:14" x14ac:dyDescent="0.3">
      <c r="A193" s="324"/>
      <c r="B193" s="324"/>
      <c r="C193" s="326"/>
      <c r="D193" s="324"/>
      <c r="E193" s="324"/>
      <c r="F193" s="324"/>
      <c r="G193" s="325"/>
      <c r="H193" s="325"/>
      <c r="I193" s="324"/>
      <c r="J193" s="324"/>
      <c r="K193" s="324"/>
      <c r="L193" s="324"/>
      <c r="M193" s="324"/>
      <c r="N193" s="324"/>
    </row>
    <row r="194" spans="1:14" x14ac:dyDescent="0.3">
      <c r="A194" s="28"/>
      <c r="B194" s="22"/>
      <c r="C194" s="29"/>
      <c r="D194" s="2" t="s">
        <v>27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</row>
  </sheetData>
  <mergeCells count="7">
    <mergeCell ref="A10:C11"/>
    <mergeCell ref="H10:I10"/>
    <mergeCell ref="H11:I11"/>
    <mergeCell ref="H191:I191"/>
    <mergeCell ref="A192:B192"/>
    <mergeCell ref="E192:F192"/>
    <mergeCell ref="H192:I19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49"/>
  <sheetViews>
    <sheetView topLeftCell="F130" workbookViewId="0">
      <selection activeCell="G20" sqref="G20"/>
    </sheetView>
  </sheetViews>
  <sheetFormatPr baseColWidth="10" defaultRowHeight="14.4" x14ac:dyDescent="0.3"/>
  <sheetData>
    <row r="1" spans="1:14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4" x14ac:dyDescent="0.3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x14ac:dyDescent="0.3">
      <c r="A8" s="10" t="s">
        <v>1</v>
      </c>
      <c r="B8" s="8" t="s">
        <v>1517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4" x14ac:dyDescent="0.3">
      <c r="A10" s="585" t="s">
        <v>5</v>
      </c>
      <c r="B10" s="585"/>
      <c r="C10" s="585"/>
      <c r="D10" s="265" t="s">
        <v>6</v>
      </c>
      <c r="E10" s="8" t="s">
        <v>35</v>
      </c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</row>
    <row r="11" spans="1:14" x14ac:dyDescent="0.3">
      <c r="A11" s="585"/>
      <c r="B11" s="585"/>
      <c r="C11" s="585"/>
      <c r="D11" s="265" t="s">
        <v>8</v>
      </c>
      <c r="E11" s="8"/>
      <c r="F11" s="8"/>
      <c r="G11" s="236"/>
      <c r="H11" s="585" t="s">
        <v>9</v>
      </c>
      <c r="I11" s="585"/>
      <c r="J11" s="8"/>
      <c r="K11" s="8"/>
      <c r="L11" s="8"/>
      <c r="M11" s="8"/>
      <c r="N11" s="8"/>
    </row>
    <row r="12" spans="1:14" x14ac:dyDescent="0.3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</row>
    <row r="13" spans="1:14" x14ac:dyDescent="0.3">
      <c r="A13" s="11" t="s">
        <v>40</v>
      </c>
      <c r="B13" s="11"/>
      <c r="C13" s="11"/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</row>
    <row r="14" spans="1:14" x14ac:dyDescent="0.3">
      <c r="A14" s="11" t="s">
        <v>33</v>
      </c>
      <c r="B14" s="11" t="s">
        <v>41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</row>
    <row r="15" spans="1:14" x14ac:dyDescent="0.3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</row>
    <row r="16" spans="1:14" ht="20.399999999999999" x14ac:dyDescent="0.3">
      <c r="A16" s="295" t="s">
        <v>10</v>
      </c>
      <c r="B16" s="295" t="s">
        <v>11</v>
      </c>
      <c r="C16" s="295" t="s">
        <v>12</v>
      </c>
      <c r="D16" s="341" t="s">
        <v>13</v>
      </c>
      <c r="E16" s="342" t="s">
        <v>14</v>
      </c>
      <c r="F16" s="342" t="s">
        <v>15</v>
      </c>
      <c r="G16" s="295" t="s">
        <v>16</v>
      </c>
      <c r="H16" s="295" t="s">
        <v>17</v>
      </c>
      <c r="I16" s="295" t="s">
        <v>18</v>
      </c>
      <c r="J16" s="296" t="s">
        <v>19</v>
      </c>
      <c r="K16" s="297" t="s">
        <v>20</v>
      </c>
      <c r="L16" s="297" t="s">
        <v>21</v>
      </c>
      <c r="M16" s="297" t="s">
        <v>22</v>
      </c>
      <c r="N16" s="297" t="s">
        <v>23</v>
      </c>
    </row>
    <row r="17" spans="1:14" x14ac:dyDescent="0.3">
      <c r="A17" s="598">
        <v>232</v>
      </c>
      <c r="B17" s="517" t="s">
        <v>1779</v>
      </c>
      <c r="C17" s="478">
        <v>42383</v>
      </c>
      <c r="D17" s="415">
        <v>361</v>
      </c>
      <c r="E17" s="517">
        <v>42375</v>
      </c>
      <c r="F17" s="600" t="s">
        <v>1111</v>
      </c>
      <c r="G17" s="601" t="s">
        <v>1091</v>
      </c>
      <c r="H17" s="416" t="s">
        <v>1780</v>
      </c>
      <c r="I17" s="399" t="s">
        <v>43</v>
      </c>
      <c r="J17" s="481">
        <v>500</v>
      </c>
      <c r="K17" s="482">
        <v>68.97</v>
      </c>
      <c r="L17" s="310">
        <f t="shared" ref="L17:L80" si="0">+J17*K17</f>
        <v>34485</v>
      </c>
      <c r="M17" s="310">
        <f t="shared" ref="M17:M80" si="1">+L17*0.16</f>
        <v>5517.6</v>
      </c>
      <c r="N17" s="310">
        <f>+L17+M17-2.6</f>
        <v>40000</v>
      </c>
    </row>
    <row r="18" spans="1:14" ht="30.6" x14ac:dyDescent="0.3">
      <c r="A18" s="598">
        <v>277</v>
      </c>
      <c r="B18" s="517" t="s">
        <v>1781</v>
      </c>
      <c r="C18" s="478">
        <v>42402</v>
      </c>
      <c r="D18" s="399">
        <v>1561</v>
      </c>
      <c r="E18" s="517">
        <v>42389</v>
      </c>
      <c r="F18" s="600" t="s">
        <v>1100</v>
      </c>
      <c r="G18" s="601" t="s">
        <v>1089</v>
      </c>
      <c r="H18" s="485" t="s">
        <v>1782</v>
      </c>
      <c r="I18" s="399" t="s">
        <v>51</v>
      </c>
      <c r="J18" s="481">
        <v>2</v>
      </c>
      <c r="K18" s="482">
        <v>1200</v>
      </c>
      <c r="L18" s="310">
        <f t="shared" si="0"/>
        <v>2400</v>
      </c>
      <c r="M18" s="310">
        <f t="shared" si="1"/>
        <v>384</v>
      </c>
      <c r="N18" s="310">
        <f t="shared" ref="N18:N81" si="2">+L18+M18</f>
        <v>2784</v>
      </c>
    </row>
    <row r="19" spans="1:14" ht="30.6" x14ac:dyDescent="0.3">
      <c r="A19" s="598">
        <v>277</v>
      </c>
      <c r="B19" s="517" t="s">
        <v>1781</v>
      </c>
      <c r="C19" s="478">
        <v>42402</v>
      </c>
      <c r="D19" s="399">
        <v>1561</v>
      </c>
      <c r="E19" s="517">
        <v>42389</v>
      </c>
      <c r="F19" s="600" t="s">
        <v>1100</v>
      </c>
      <c r="G19" s="349" t="s">
        <v>1089</v>
      </c>
      <c r="H19" s="485" t="s">
        <v>1783</v>
      </c>
      <c r="I19" s="399" t="s">
        <v>51</v>
      </c>
      <c r="J19" s="481">
        <v>2</v>
      </c>
      <c r="K19" s="482">
        <v>1200</v>
      </c>
      <c r="L19" s="310">
        <f t="shared" si="0"/>
        <v>2400</v>
      </c>
      <c r="M19" s="310">
        <f t="shared" si="1"/>
        <v>384</v>
      </c>
      <c r="N19" s="310">
        <f t="shared" si="2"/>
        <v>2784</v>
      </c>
    </row>
    <row r="20" spans="1:14" ht="30.6" x14ac:dyDescent="0.3">
      <c r="A20" s="598">
        <v>277</v>
      </c>
      <c r="B20" s="517" t="s">
        <v>1781</v>
      </c>
      <c r="C20" s="478">
        <v>42402</v>
      </c>
      <c r="D20" s="399">
        <v>1561</v>
      </c>
      <c r="E20" s="517">
        <v>42389</v>
      </c>
      <c r="F20" s="600" t="s">
        <v>1100</v>
      </c>
      <c r="G20" s="605" t="s">
        <v>1089</v>
      </c>
      <c r="H20" s="485" t="s">
        <v>1784</v>
      </c>
      <c r="I20" s="399" t="s">
        <v>51</v>
      </c>
      <c r="J20" s="481">
        <v>1</v>
      </c>
      <c r="K20" s="482">
        <v>1866</v>
      </c>
      <c r="L20" s="310">
        <f t="shared" si="0"/>
        <v>1866</v>
      </c>
      <c r="M20" s="310">
        <f t="shared" si="1"/>
        <v>298.56</v>
      </c>
      <c r="N20" s="310">
        <f t="shared" si="2"/>
        <v>2164.56</v>
      </c>
    </row>
    <row r="21" spans="1:14" x14ac:dyDescent="0.3">
      <c r="A21" s="598">
        <v>277</v>
      </c>
      <c r="B21" s="517" t="s">
        <v>1781</v>
      </c>
      <c r="C21" s="478">
        <v>42402</v>
      </c>
      <c r="D21" s="399">
        <v>1561</v>
      </c>
      <c r="E21" s="517">
        <v>42389</v>
      </c>
      <c r="F21" s="600" t="s">
        <v>1100</v>
      </c>
      <c r="G21" s="605" t="s">
        <v>1089</v>
      </c>
      <c r="H21" s="485" t="s">
        <v>1672</v>
      </c>
      <c r="I21" s="399" t="s">
        <v>1003</v>
      </c>
      <c r="J21" s="481">
        <v>10</v>
      </c>
      <c r="K21" s="482">
        <v>29</v>
      </c>
      <c r="L21" s="310">
        <f t="shared" si="0"/>
        <v>290</v>
      </c>
      <c r="M21" s="310">
        <f t="shared" si="1"/>
        <v>46.4</v>
      </c>
      <c r="N21" s="310">
        <f t="shared" si="2"/>
        <v>336.4</v>
      </c>
    </row>
    <row r="22" spans="1:14" ht="30.6" x14ac:dyDescent="0.3">
      <c r="A22" s="598">
        <v>277</v>
      </c>
      <c r="B22" s="517" t="s">
        <v>1781</v>
      </c>
      <c r="C22" s="478">
        <v>42402</v>
      </c>
      <c r="D22" s="399">
        <v>1561</v>
      </c>
      <c r="E22" s="517">
        <v>42389</v>
      </c>
      <c r="F22" s="600" t="s">
        <v>1100</v>
      </c>
      <c r="G22" s="349" t="s">
        <v>1089</v>
      </c>
      <c r="H22" s="485" t="s">
        <v>1785</v>
      </c>
      <c r="I22" s="399" t="s">
        <v>959</v>
      </c>
      <c r="J22" s="481">
        <v>5</v>
      </c>
      <c r="K22" s="482">
        <v>11</v>
      </c>
      <c r="L22" s="310">
        <f t="shared" si="0"/>
        <v>55</v>
      </c>
      <c r="M22" s="310">
        <f t="shared" si="1"/>
        <v>8.8000000000000007</v>
      </c>
      <c r="N22" s="310">
        <f t="shared" si="2"/>
        <v>63.8</v>
      </c>
    </row>
    <row r="23" spans="1:14" ht="30.6" x14ac:dyDescent="0.3">
      <c r="A23" s="598">
        <v>277</v>
      </c>
      <c r="B23" s="517" t="s">
        <v>1781</v>
      </c>
      <c r="C23" s="478">
        <v>42402</v>
      </c>
      <c r="D23" s="399">
        <v>1561</v>
      </c>
      <c r="E23" s="517">
        <v>42389</v>
      </c>
      <c r="F23" s="600" t="s">
        <v>1100</v>
      </c>
      <c r="G23" s="349" t="s">
        <v>1089</v>
      </c>
      <c r="H23" s="485" t="s">
        <v>1786</v>
      </c>
      <c r="I23" s="399" t="s">
        <v>959</v>
      </c>
      <c r="J23" s="481">
        <v>5</v>
      </c>
      <c r="K23" s="482">
        <v>22</v>
      </c>
      <c r="L23" s="310">
        <f t="shared" si="0"/>
        <v>110</v>
      </c>
      <c r="M23" s="310">
        <f t="shared" si="1"/>
        <v>17.600000000000001</v>
      </c>
      <c r="N23" s="310">
        <f t="shared" si="2"/>
        <v>127.6</v>
      </c>
    </row>
    <row r="24" spans="1:14" ht="30.6" x14ac:dyDescent="0.3">
      <c r="A24" s="598">
        <v>277</v>
      </c>
      <c r="B24" s="517" t="s">
        <v>1781</v>
      </c>
      <c r="C24" s="478">
        <v>42402</v>
      </c>
      <c r="D24" s="399">
        <v>1561</v>
      </c>
      <c r="E24" s="517">
        <v>42389</v>
      </c>
      <c r="F24" s="600" t="s">
        <v>1100</v>
      </c>
      <c r="G24" s="349" t="s">
        <v>1089</v>
      </c>
      <c r="H24" s="485" t="s">
        <v>1648</v>
      </c>
      <c r="I24" s="399" t="s">
        <v>959</v>
      </c>
      <c r="J24" s="481">
        <v>2</v>
      </c>
      <c r="K24" s="482">
        <v>71</v>
      </c>
      <c r="L24" s="310">
        <f t="shared" si="0"/>
        <v>142</v>
      </c>
      <c r="M24" s="310">
        <f t="shared" si="1"/>
        <v>22.72</v>
      </c>
      <c r="N24" s="310">
        <f t="shared" si="2"/>
        <v>164.72</v>
      </c>
    </row>
    <row r="25" spans="1:14" ht="20.399999999999999" x14ac:dyDescent="0.3">
      <c r="A25" s="598">
        <v>273</v>
      </c>
      <c r="B25" s="517" t="s">
        <v>1787</v>
      </c>
      <c r="C25" s="478">
        <v>42402</v>
      </c>
      <c r="D25" s="399">
        <v>1498</v>
      </c>
      <c r="E25" s="517">
        <v>42387</v>
      </c>
      <c r="F25" s="600" t="s">
        <v>1310</v>
      </c>
      <c r="G25" s="349" t="s">
        <v>961</v>
      </c>
      <c r="H25" s="485" t="s">
        <v>1788</v>
      </c>
      <c r="I25" s="399" t="s">
        <v>959</v>
      </c>
      <c r="J25" s="481">
        <v>30</v>
      </c>
      <c r="K25" s="482">
        <v>22.41</v>
      </c>
      <c r="L25" s="310">
        <f t="shared" si="0"/>
        <v>672.3</v>
      </c>
      <c r="M25" s="310">
        <f t="shared" si="1"/>
        <v>107.568</v>
      </c>
      <c r="N25" s="310">
        <f t="shared" si="2"/>
        <v>779.86799999999994</v>
      </c>
    </row>
    <row r="26" spans="1:14" ht="20.399999999999999" x14ac:dyDescent="0.3">
      <c r="A26" s="598">
        <v>273</v>
      </c>
      <c r="B26" s="517" t="s">
        <v>1787</v>
      </c>
      <c r="C26" s="478">
        <v>42402</v>
      </c>
      <c r="D26" s="399">
        <v>1498</v>
      </c>
      <c r="E26" s="517">
        <v>42387</v>
      </c>
      <c r="F26" s="600" t="s">
        <v>1310</v>
      </c>
      <c r="G26" s="601" t="s">
        <v>961</v>
      </c>
      <c r="H26" s="485" t="s">
        <v>1789</v>
      </c>
      <c r="I26" s="399" t="s">
        <v>959</v>
      </c>
      <c r="J26" s="481">
        <v>3</v>
      </c>
      <c r="K26" s="482">
        <v>22.41</v>
      </c>
      <c r="L26" s="310">
        <f t="shared" si="0"/>
        <v>67.23</v>
      </c>
      <c r="M26" s="310">
        <f t="shared" si="1"/>
        <v>10.7568</v>
      </c>
      <c r="N26" s="310">
        <f t="shared" si="2"/>
        <v>77.986800000000002</v>
      </c>
    </row>
    <row r="27" spans="1:14" ht="20.399999999999999" x14ac:dyDescent="0.3">
      <c r="A27" s="598">
        <v>273</v>
      </c>
      <c r="B27" s="517" t="s">
        <v>1787</v>
      </c>
      <c r="C27" s="478">
        <v>42402</v>
      </c>
      <c r="D27" s="399">
        <v>1498</v>
      </c>
      <c r="E27" s="517">
        <v>42387</v>
      </c>
      <c r="F27" s="600" t="s">
        <v>1310</v>
      </c>
      <c r="G27" s="601" t="s">
        <v>961</v>
      </c>
      <c r="H27" s="485" t="s">
        <v>1790</v>
      </c>
      <c r="I27" s="399" t="s">
        <v>959</v>
      </c>
      <c r="J27" s="481">
        <v>3</v>
      </c>
      <c r="K27" s="482">
        <v>41.38</v>
      </c>
      <c r="L27" s="310">
        <f t="shared" si="0"/>
        <v>124.14000000000001</v>
      </c>
      <c r="M27" s="310">
        <f t="shared" si="1"/>
        <v>19.862400000000004</v>
      </c>
      <c r="N27" s="310">
        <f t="shared" si="2"/>
        <v>144.00240000000002</v>
      </c>
    </row>
    <row r="28" spans="1:14" ht="20.399999999999999" x14ac:dyDescent="0.3">
      <c r="A28" s="598">
        <v>273</v>
      </c>
      <c r="B28" s="517" t="s">
        <v>1787</v>
      </c>
      <c r="C28" s="478">
        <v>42402</v>
      </c>
      <c r="D28" s="399">
        <v>1498</v>
      </c>
      <c r="E28" s="517">
        <v>42387</v>
      </c>
      <c r="F28" s="600" t="s">
        <v>1310</v>
      </c>
      <c r="G28" s="349" t="s">
        <v>961</v>
      </c>
      <c r="H28" s="485" t="s">
        <v>1791</v>
      </c>
      <c r="I28" s="399" t="s">
        <v>959</v>
      </c>
      <c r="J28" s="481">
        <v>3</v>
      </c>
      <c r="K28" s="482">
        <v>22.41</v>
      </c>
      <c r="L28" s="310">
        <f t="shared" si="0"/>
        <v>67.23</v>
      </c>
      <c r="M28" s="310">
        <f t="shared" si="1"/>
        <v>10.7568</v>
      </c>
      <c r="N28" s="310">
        <f t="shared" si="2"/>
        <v>77.986800000000002</v>
      </c>
    </row>
    <row r="29" spans="1:14" ht="20.399999999999999" x14ac:dyDescent="0.3">
      <c r="A29" s="598">
        <v>273</v>
      </c>
      <c r="B29" s="517" t="s">
        <v>1787</v>
      </c>
      <c r="C29" s="478">
        <v>42402</v>
      </c>
      <c r="D29" s="399">
        <v>1498</v>
      </c>
      <c r="E29" s="517">
        <v>42387</v>
      </c>
      <c r="F29" s="600" t="s">
        <v>1310</v>
      </c>
      <c r="G29" s="349" t="s">
        <v>961</v>
      </c>
      <c r="H29" s="485" t="s">
        <v>1792</v>
      </c>
      <c r="I29" s="399" t="s">
        <v>959</v>
      </c>
      <c r="J29" s="481">
        <v>2</v>
      </c>
      <c r="K29" s="482">
        <v>393.1</v>
      </c>
      <c r="L29" s="310">
        <f t="shared" si="0"/>
        <v>786.2</v>
      </c>
      <c r="M29" s="310">
        <f t="shared" si="1"/>
        <v>125.79200000000002</v>
      </c>
      <c r="N29" s="310">
        <f t="shared" si="2"/>
        <v>911.99200000000008</v>
      </c>
    </row>
    <row r="30" spans="1:14" ht="20.399999999999999" x14ac:dyDescent="0.3">
      <c r="A30" s="598">
        <v>273</v>
      </c>
      <c r="B30" s="517" t="s">
        <v>1787</v>
      </c>
      <c r="C30" s="478">
        <v>42402</v>
      </c>
      <c r="D30" s="399">
        <v>1498</v>
      </c>
      <c r="E30" s="517">
        <v>42387</v>
      </c>
      <c r="F30" s="600" t="s">
        <v>1310</v>
      </c>
      <c r="G30" s="349" t="s">
        <v>961</v>
      </c>
      <c r="H30" s="485" t="s">
        <v>1793</v>
      </c>
      <c r="I30" s="399" t="s">
        <v>231</v>
      </c>
      <c r="J30" s="481">
        <v>8</v>
      </c>
      <c r="K30" s="482">
        <v>173.41</v>
      </c>
      <c r="L30" s="310">
        <f t="shared" si="0"/>
        <v>1387.28</v>
      </c>
      <c r="M30" s="310">
        <f t="shared" si="1"/>
        <v>221.9648</v>
      </c>
      <c r="N30" s="310">
        <f t="shared" si="2"/>
        <v>1609.2447999999999</v>
      </c>
    </row>
    <row r="31" spans="1:14" ht="20.399999999999999" x14ac:dyDescent="0.3">
      <c r="A31" s="598">
        <v>273</v>
      </c>
      <c r="B31" s="517" t="s">
        <v>1787</v>
      </c>
      <c r="C31" s="478">
        <v>42402</v>
      </c>
      <c r="D31" s="399">
        <v>1498</v>
      </c>
      <c r="E31" s="517">
        <v>42387</v>
      </c>
      <c r="F31" s="600" t="s">
        <v>1310</v>
      </c>
      <c r="G31" s="349" t="s">
        <v>961</v>
      </c>
      <c r="H31" s="485" t="s">
        <v>1794</v>
      </c>
      <c r="I31" s="399" t="s">
        <v>231</v>
      </c>
      <c r="J31" s="481">
        <v>3</v>
      </c>
      <c r="K31" s="482">
        <v>4.3099999999999996</v>
      </c>
      <c r="L31" s="310">
        <f t="shared" si="0"/>
        <v>12.93</v>
      </c>
      <c r="M31" s="310">
        <f t="shared" si="1"/>
        <v>2.0688</v>
      </c>
      <c r="N31" s="310">
        <f t="shared" si="2"/>
        <v>14.998799999999999</v>
      </c>
    </row>
    <row r="32" spans="1:14" ht="20.399999999999999" x14ac:dyDescent="0.3">
      <c r="A32" s="598">
        <v>273</v>
      </c>
      <c r="B32" s="517" t="s">
        <v>1787</v>
      </c>
      <c r="C32" s="478">
        <v>42402</v>
      </c>
      <c r="D32" s="399">
        <v>1498</v>
      </c>
      <c r="E32" s="517">
        <v>42387</v>
      </c>
      <c r="F32" s="600" t="s">
        <v>1310</v>
      </c>
      <c r="G32" s="349" t="s">
        <v>961</v>
      </c>
      <c r="H32" s="485" t="s">
        <v>1795</v>
      </c>
      <c r="I32" s="399" t="s">
        <v>231</v>
      </c>
      <c r="J32" s="481">
        <v>20</v>
      </c>
      <c r="K32" s="482">
        <v>9.48</v>
      </c>
      <c r="L32" s="310">
        <f t="shared" si="0"/>
        <v>189.60000000000002</v>
      </c>
      <c r="M32" s="310">
        <f t="shared" si="1"/>
        <v>30.336000000000006</v>
      </c>
      <c r="N32" s="310">
        <f t="shared" si="2"/>
        <v>219.93600000000004</v>
      </c>
    </row>
    <row r="33" spans="1:14" ht="20.399999999999999" x14ac:dyDescent="0.3">
      <c r="A33" s="598">
        <v>273</v>
      </c>
      <c r="B33" s="517" t="s">
        <v>1787</v>
      </c>
      <c r="C33" s="478">
        <v>42402</v>
      </c>
      <c r="D33" s="399">
        <v>1498</v>
      </c>
      <c r="E33" s="517">
        <v>42387</v>
      </c>
      <c r="F33" s="600" t="s">
        <v>1310</v>
      </c>
      <c r="G33" s="349" t="s">
        <v>961</v>
      </c>
      <c r="H33" s="485" t="s">
        <v>1796</v>
      </c>
      <c r="I33" s="399" t="s">
        <v>959</v>
      </c>
      <c r="J33" s="481">
        <v>1</v>
      </c>
      <c r="K33" s="482">
        <v>13.79</v>
      </c>
      <c r="L33" s="310">
        <f t="shared" si="0"/>
        <v>13.79</v>
      </c>
      <c r="M33" s="310">
        <f t="shared" si="1"/>
        <v>2.2063999999999999</v>
      </c>
      <c r="N33" s="310">
        <f t="shared" si="2"/>
        <v>15.9964</v>
      </c>
    </row>
    <row r="34" spans="1:14" ht="20.399999999999999" x14ac:dyDescent="0.3">
      <c r="A34" s="598">
        <v>273</v>
      </c>
      <c r="B34" s="517" t="s">
        <v>1787</v>
      </c>
      <c r="C34" s="478">
        <v>42402</v>
      </c>
      <c r="D34" s="399">
        <v>1498</v>
      </c>
      <c r="E34" s="517">
        <v>42387</v>
      </c>
      <c r="F34" s="600" t="s">
        <v>1310</v>
      </c>
      <c r="G34" s="349" t="s">
        <v>961</v>
      </c>
      <c r="H34" s="485" t="s">
        <v>1797</v>
      </c>
      <c r="I34" s="399" t="s">
        <v>959</v>
      </c>
      <c r="J34" s="481">
        <v>30</v>
      </c>
      <c r="K34" s="482">
        <v>0.43</v>
      </c>
      <c r="L34" s="310">
        <f t="shared" si="0"/>
        <v>12.9</v>
      </c>
      <c r="M34" s="310">
        <f t="shared" si="1"/>
        <v>2.0640000000000001</v>
      </c>
      <c r="N34" s="310">
        <f t="shared" si="2"/>
        <v>14.964</v>
      </c>
    </row>
    <row r="35" spans="1:14" ht="20.399999999999999" x14ac:dyDescent="0.3">
      <c r="A35" s="598">
        <v>273</v>
      </c>
      <c r="B35" s="517" t="s">
        <v>1787</v>
      </c>
      <c r="C35" s="478">
        <v>42402</v>
      </c>
      <c r="D35" s="399">
        <v>1497</v>
      </c>
      <c r="E35" s="517">
        <v>42387</v>
      </c>
      <c r="F35" s="600" t="s">
        <v>1310</v>
      </c>
      <c r="G35" s="349" t="s">
        <v>961</v>
      </c>
      <c r="H35" s="485" t="s">
        <v>1798</v>
      </c>
      <c r="I35" s="399" t="s">
        <v>959</v>
      </c>
      <c r="J35" s="481">
        <v>3</v>
      </c>
      <c r="K35" s="482">
        <v>0.34</v>
      </c>
      <c r="L35" s="310">
        <f t="shared" si="0"/>
        <v>1.02</v>
      </c>
      <c r="M35" s="310">
        <f t="shared" si="1"/>
        <v>0.16320000000000001</v>
      </c>
      <c r="N35" s="310">
        <f t="shared" si="2"/>
        <v>1.1832</v>
      </c>
    </row>
    <row r="36" spans="1:14" ht="20.399999999999999" x14ac:dyDescent="0.3">
      <c r="A36" s="598">
        <v>273</v>
      </c>
      <c r="B36" s="517" t="s">
        <v>1787</v>
      </c>
      <c r="C36" s="478">
        <v>42402</v>
      </c>
      <c r="D36" s="399">
        <v>1497</v>
      </c>
      <c r="E36" s="517">
        <v>42387</v>
      </c>
      <c r="F36" s="600" t="s">
        <v>1310</v>
      </c>
      <c r="G36" s="349" t="s">
        <v>961</v>
      </c>
      <c r="H36" s="485" t="s">
        <v>1799</v>
      </c>
      <c r="I36" s="399" t="s">
        <v>959</v>
      </c>
      <c r="J36" s="481">
        <v>6</v>
      </c>
      <c r="K36" s="482">
        <v>18.97</v>
      </c>
      <c r="L36" s="310">
        <f t="shared" si="0"/>
        <v>113.82</v>
      </c>
      <c r="M36" s="310">
        <f t="shared" si="1"/>
        <v>18.211199999999998</v>
      </c>
      <c r="N36" s="310">
        <f t="shared" si="2"/>
        <v>132.03119999999998</v>
      </c>
    </row>
    <row r="37" spans="1:14" ht="20.399999999999999" x14ac:dyDescent="0.3">
      <c r="A37" s="598">
        <v>273</v>
      </c>
      <c r="B37" s="517" t="s">
        <v>1787</v>
      </c>
      <c r="C37" s="478">
        <v>42402</v>
      </c>
      <c r="D37" s="399">
        <v>1497</v>
      </c>
      <c r="E37" s="517">
        <v>42387</v>
      </c>
      <c r="F37" s="600" t="s">
        <v>1310</v>
      </c>
      <c r="G37" s="349" t="s">
        <v>961</v>
      </c>
      <c r="H37" s="485" t="s">
        <v>1800</v>
      </c>
      <c r="I37" s="399" t="s">
        <v>112</v>
      </c>
      <c r="J37" s="481">
        <v>1</v>
      </c>
      <c r="K37" s="482">
        <v>43.1</v>
      </c>
      <c r="L37" s="310">
        <f t="shared" si="0"/>
        <v>43.1</v>
      </c>
      <c r="M37" s="310">
        <f t="shared" si="1"/>
        <v>6.8960000000000008</v>
      </c>
      <c r="N37" s="310">
        <f t="shared" si="2"/>
        <v>49.996000000000002</v>
      </c>
    </row>
    <row r="38" spans="1:14" ht="20.399999999999999" x14ac:dyDescent="0.3">
      <c r="A38" s="598">
        <v>273</v>
      </c>
      <c r="B38" s="517" t="s">
        <v>1787</v>
      </c>
      <c r="C38" s="478">
        <v>42402</v>
      </c>
      <c r="D38" s="399">
        <v>1497</v>
      </c>
      <c r="E38" s="517">
        <v>42387</v>
      </c>
      <c r="F38" s="600" t="s">
        <v>1310</v>
      </c>
      <c r="G38" s="349" t="s">
        <v>961</v>
      </c>
      <c r="H38" s="485" t="s">
        <v>1801</v>
      </c>
      <c r="I38" s="399" t="s">
        <v>120</v>
      </c>
      <c r="J38" s="481">
        <v>2</v>
      </c>
      <c r="K38" s="482">
        <v>543.1</v>
      </c>
      <c r="L38" s="310">
        <f t="shared" si="0"/>
        <v>1086.2</v>
      </c>
      <c r="M38" s="310">
        <f t="shared" si="1"/>
        <v>173.792</v>
      </c>
      <c r="N38" s="310">
        <f t="shared" si="2"/>
        <v>1259.992</v>
      </c>
    </row>
    <row r="39" spans="1:14" ht="20.399999999999999" x14ac:dyDescent="0.3">
      <c r="A39" s="598">
        <v>273</v>
      </c>
      <c r="B39" s="517" t="s">
        <v>1787</v>
      </c>
      <c r="C39" s="478">
        <v>42402</v>
      </c>
      <c r="D39" s="399">
        <v>1497</v>
      </c>
      <c r="E39" s="517">
        <v>42387</v>
      </c>
      <c r="F39" s="600" t="s">
        <v>1310</v>
      </c>
      <c r="G39" s="349" t="s">
        <v>961</v>
      </c>
      <c r="H39" s="485" t="s">
        <v>1802</v>
      </c>
      <c r="I39" s="399" t="s">
        <v>120</v>
      </c>
      <c r="J39" s="481">
        <v>1</v>
      </c>
      <c r="K39" s="482">
        <v>370.69</v>
      </c>
      <c r="L39" s="310">
        <f t="shared" si="0"/>
        <v>370.69</v>
      </c>
      <c r="M39" s="310">
        <f t="shared" si="1"/>
        <v>59.310400000000001</v>
      </c>
      <c r="N39" s="310">
        <f t="shared" si="2"/>
        <v>430.00040000000001</v>
      </c>
    </row>
    <row r="40" spans="1:14" ht="20.399999999999999" x14ac:dyDescent="0.3">
      <c r="A40" s="598">
        <v>273</v>
      </c>
      <c r="B40" s="517" t="s">
        <v>1787</v>
      </c>
      <c r="C40" s="478">
        <v>42402</v>
      </c>
      <c r="D40" s="399">
        <v>1497</v>
      </c>
      <c r="E40" s="517">
        <v>42387</v>
      </c>
      <c r="F40" s="600" t="s">
        <v>1310</v>
      </c>
      <c r="G40" s="349" t="s">
        <v>961</v>
      </c>
      <c r="H40" s="485" t="s">
        <v>1803</v>
      </c>
      <c r="I40" s="399" t="s">
        <v>959</v>
      </c>
      <c r="J40" s="481">
        <v>20</v>
      </c>
      <c r="K40" s="482">
        <v>4.3099999999999996</v>
      </c>
      <c r="L40" s="310">
        <f t="shared" si="0"/>
        <v>86.199999999999989</v>
      </c>
      <c r="M40" s="310">
        <f t="shared" si="1"/>
        <v>13.791999999999998</v>
      </c>
      <c r="N40" s="310">
        <f t="shared" si="2"/>
        <v>99.99199999999999</v>
      </c>
    </row>
    <row r="41" spans="1:14" ht="40.799999999999997" x14ac:dyDescent="0.3">
      <c r="A41" s="598">
        <v>273</v>
      </c>
      <c r="B41" s="517" t="s">
        <v>1787</v>
      </c>
      <c r="C41" s="478">
        <v>42402</v>
      </c>
      <c r="D41" s="399">
        <v>1497</v>
      </c>
      <c r="E41" s="517">
        <v>42387</v>
      </c>
      <c r="F41" s="600" t="s">
        <v>1310</v>
      </c>
      <c r="G41" s="349" t="s">
        <v>961</v>
      </c>
      <c r="H41" s="485" t="s">
        <v>1804</v>
      </c>
      <c r="I41" s="399" t="s">
        <v>959</v>
      </c>
      <c r="J41" s="481">
        <v>20</v>
      </c>
      <c r="K41" s="482">
        <v>41.38</v>
      </c>
      <c r="L41" s="310">
        <f t="shared" si="0"/>
        <v>827.6</v>
      </c>
      <c r="M41" s="310">
        <f t="shared" si="1"/>
        <v>132.416</v>
      </c>
      <c r="N41" s="310">
        <f t="shared" si="2"/>
        <v>960.01600000000008</v>
      </c>
    </row>
    <row r="42" spans="1:14" ht="30.6" x14ac:dyDescent="0.3">
      <c r="A42" s="598">
        <v>273</v>
      </c>
      <c r="B42" s="517" t="s">
        <v>1787</v>
      </c>
      <c r="C42" s="478">
        <v>42402</v>
      </c>
      <c r="D42" s="399">
        <v>1497</v>
      </c>
      <c r="E42" s="517">
        <v>42387</v>
      </c>
      <c r="F42" s="600" t="s">
        <v>1310</v>
      </c>
      <c r="G42" s="349" t="s">
        <v>961</v>
      </c>
      <c r="H42" s="485" t="s">
        <v>1805</v>
      </c>
      <c r="I42" s="399" t="s">
        <v>121</v>
      </c>
      <c r="J42" s="481">
        <v>18</v>
      </c>
      <c r="K42" s="482">
        <v>48.28</v>
      </c>
      <c r="L42" s="310">
        <f t="shared" si="0"/>
        <v>869.04</v>
      </c>
      <c r="M42" s="310">
        <f t="shared" si="1"/>
        <v>139.04640000000001</v>
      </c>
      <c r="N42" s="310">
        <f t="shared" si="2"/>
        <v>1008.0863999999999</v>
      </c>
    </row>
    <row r="43" spans="1:14" ht="30.6" x14ac:dyDescent="0.3">
      <c r="A43" s="598">
        <v>273</v>
      </c>
      <c r="B43" s="517" t="s">
        <v>1787</v>
      </c>
      <c r="C43" s="478">
        <v>42402</v>
      </c>
      <c r="D43" s="399">
        <v>1497</v>
      </c>
      <c r="E43" s="517">
        <v>42387</v>
      </c>
      <c r="F43" s="600" t="s">
        <v>1310</v>
      </c>
      <c r="G43" s="349" t="s">
        <v>961</v>
      </c>
      <c r="H43" s="485" t="s">
        <v>1806</v>
      </c>
      <c r="I43" s="399" t="s">
        <v>959</v>
      </c>
      <c r="J43" s="481">
        <v>40</v>
      </c>
      <c r="K43" s="482">
        <v>5.17</v>
      </c>
      <c r="L43" s="310">
        <f t="shared" si="0"/>
        <v>206.8</v>
      </c>
      <c r="M43" s="310">
        <f t="shared" si="1"/>
        <v>33.088000000000001</v>
      </c>
      <c r="N43" s="310">
        <f t="shared" si="2"/>
        <v>239.88800000000001</v>
      </c>
    </row>
    <row r="44" spans="1:14" ht="30.6" x14ac:dyDescent="0.3">
      <c r="A44" s="598">
        <v>273</v>
      </c>
      <c r="B44" s="517" t="s">
        <v>1787</v>
      </c>
      <c r="C44" s="478">
        <v>42402</v>
      </c>
      <c r="D44" s="399">
        <v>1497</v>
      </c>
      <c r="E44" s="517">
        <v>42387</v>
      </c>
      <c r="F44" s="600" t="s">
        <v>1310</v>
      </c>
      <c r="G44" s="349" t="s">
        <v>961</v>
      </c>
      <c r="H44" s="485" t="s">
        <v>1807</v>
      </c>
      <c r="I44" s="399" t="s">
        <v>959</v>
      </c>
      <c r="J44" s="481">
        <v>15</v>
      </c>
      <c r="K44" s="482">
        <v>5.17</v>
      </c>
      <c r="L44" s="310">
        <f t="shared" si="0"/>
        <v>77.55</v>
      </c>
      <c r="M44" s="310">
        <f t="shared" si="1"/>
        <v>12.407999999999999</v>
      </c>
      <c r="N44" s="310">
        <f t="shared" si="2"/>
        <v>89.957999999999998</v>
      </c>
    </row>
    <row r="45" spans="1:14" ht="30.6" x14ac:dyDescent="0.3">
      <c r="A45" s="598">
        <v>273</v>
      </c>
      <c r="B45" s="517" t="s">
        <v>1787</v>
      </c>
      <c r="C45" s="478">
        <v>42402</v>
      </c>
      <c r="D45" s="399">
        <v>1494</v>
      </c>
      <c r="E45" s="517">
        <v>42387</v>
      </c>
      <c r="F45" s="600" t="s">
        <v>1310</v>
      </c>
      <c r="G45" s="349" t="s">
        <v>961</v>
      </c>
      <c r="H45" s="485" t="s">
        <v>1808</v>
      </c>
      <c r="I45" s="399" t="s">
        <v>959</v>
      </c>
      <c r="J45" s="481">
        <v>10</v>
      </c>
      <c r="K45" s="482">
        <v>12.93</v>
      </c>
      <c r="L45" s="310">
        <f t="shared" si="0"/>
        <v>129.30000000000001</v>
      </c>
      <c r="M45" s="310">
        <f t="shared" si="1"/>
        <v>20.688000000000002</v>
      </c>
      <c r="N45" s="310">
        <f t="shared" si="2"/>
        <v>149.988</v>
      </c>
    </row>
    <row r="46" spans="1:14" ht="20.399999999999999" x14ac:dyDescent="0.3">
      <c r="A46" s="598">
        <v>273</v>
      </c>
      <c r="B46" s="517" t="s">
        <v>1787</v>
      </c>
      <c r="C46" s="478">
        <v>42402</v>
      </c>
      <c r="D46" s="399">
        <v>1494</v>
      </c>
      <c r="E46" s="517">
        <v>42387</v>
      </c>
      <c r="F46" s="600" t="s">
        <v>1310</v>
      </c>
      <c r="G46" s="349" t="s">
        <v>961</v>
      </c>
      <c r="H46" s="485" t="s">
        <v>1809</v>
      </c>
      <c r="I46" s="399" t="s">
        <v>959</v>
      </c>
      <c r="J46" s="481">
        <v>400</v>
      </c>
      <c r="K46" s="482">
        <v>0.26</v>
      </c>
      <c r="L46" s="310">
        <f t="shared" si="0"/>
        <v>104</v>
      </c>
      <c r="M46" s="310">
        <f t="shared" si="1"/>
        <v>16.64</v>
      </c>
      <c r="N46" s="310">
        <f t="shared" si="2"/>
        <v>120.64</v>
      </c>
    </row>
    <row r="47" spans="1:14" ht="30.6" x14ac:dyDescent="0.3">
      <c r="A47" s="598">
        <v>273</v>
      </c>
      <c r="B47" s="517" t="s">
        <v>1787</v>
      </c>
      <c r="C47" s="478">
        <v>42402</v>
      </c>
      <c r="D47" s="399">
        <v>1494</v>
      </c>
      <c r="E47" s="517">
        <v>42387</v>
      </c>
      <c r="F47" s="600" t="s">
        <v>1310</v>
      </c>
      <c r="G47" s="349" t="s">
        <v>961</v>
      </c>
      <c r="H47" s="485" t="s">
        <v>1810</v>
      </c>
      <c r="I47" s="399" t="s">
        <v>959</v>
      </c>
      <c r="J47" s="481">
        <v>400</v>
      </c>
      <c r="K47" s="482">
        <v>0.26</v>
      </c>
      <c r="L47" s="310">
        <f t="shared" si="0"/>
        <v>104</v>
      </c>
      <c r="M47" s="310">
        <f t="shared" si="1"/>
        <v>16.64</v>
      </c>
      <c r="N47" s="310">
        <f t="shared" si="2"/>
        <v>120.64</v>
      </c>
    </row>
    <row r="48" spans="1:14" ht="20.399999999999999" x14ac:dyDescent="0.3">
      <c r="A48" s="598">
        <v>273</v>
      </c>
      <c r="B48" s="517" t="s">
        <v>1787</v>
      </c>
      <c r="C48" s="478">
        <v>42402</v>
      </c>
      <c r="D48" s="399">
        <v>1494</v>
      </c>
      <c r="E48" s="517">
        <v>43483</v>
      </c>
      <c r="F48" s="600" t="s">
        <v>1310</v>
      </c>
      <c r="G48" s="349" t="s">
        <v>961</v>
      </c>
      <c r="H48" s="485" t="s">
        <v>1811</v>
      </c>
      <c r="I48" s="399" t="s">
        <v>959</v>
      </c>
      <c r="J48" s="481">
        <v>80</v>
      </c>
      <c r="K48" s="482">
        <v>3.45</v>
      </c>
      <c r="L48" s="310">
        <f t="shared" si="0"/>
        <v>276</v>
      </c>
      <c r="M48" s="310">
        <f t="shared" si="1"/>
        <v>44.160000000000004</v>
      </c>
      <c r="N48" s="310">
        <f t="shared" si="2"/>
        <v>320.16000000000003</v>
      </c>
    </row>
    <row r="49" spans="1:14" ht="20.399999999999999" x14ac:dyDescent="0.3">
      <c r="A49" s="598">
        <v>320</v>
      </c>
      <c r="B49" s="517" t="s">
        <v>1812</v>
      </c>
      <c r="C49" s="478">
        <v>42408</v>
      </c>
      <c r="D49" s="399">
        <v>1514</v>
      </c>
      <c r="E49" s="517">
        <v>42395</v>
      </c>
      <c r="F49" s="600" t="s">
        <v>1111</v>
      </c>
      <c r="G49" s="349" t="s">
        <v>961</v>
      </c>
      <c r="H49" s="485" t="s">
        <v>1813</v>
      </c>
      <c r="I49" s="399" t="s">
        <v>43</v>
      </c>
      <c r="J49" s="481">
        <v>120</v>
      </c>
      <c r="K49" s="482">
        <v>43.1</v>
      </c>
      <c r="L49" s="310">
        <f t="shared" si="0"/>
        <v>5172</v>
      </c>
      <c r="M49" s="310">
        <f t="shared" si="1"/>
        <v>827.52</v>
      </c>
      <c r="N49" s="310">
        <f t="shared" si="2"/>
        <v>5999.52</v>
      </c>
    </row>
    <row r="50" spans="1:14" ht="20.399999999999999" x14ac:dyDescent="0.3">
      <c r="A50" s="598">
        <v>320</v>
      </c>
      <c r="B50" s="517" t="s">
        <v>1812</v>
      </c>
      <c r="C50" s="478">
        <v>42408</v>
      </c>
      <c r="D50" s="399">
        <v>1514</v>
      </c>
      <c r="E50" s="517">
        <v>42395</v>
      </c>
      <c r="F50" s="600" t="s">
        <v>1111</v>
      </c>
      <c r="G50" s="349" t="s">
        <v>961</v>
      </c>
      <c r="H50" s="485" t="s">
        <v>1814</v>
      </c>
      <c r="I50" s="399" t="s">
        <v>43</v>
      </c>
      <c r="J50" s="481">
        <v>20</v>
      </c>
      <c r="K50" s="482">
        <v>82.76</v>
      </c>
      <c r="L50" s="310">
        <f t="shared" si="0"/>
        <v>1655.2</v>
      </c>
      <c r="M50" s="310">
        <f t="shared" si="1"/>
        <v>264.83199999999999</v>
      </c>
      <c r="N50" s="310">
        <f t="shared" si="2"/>
        <v>1920.0320000000002</v>
      </c>
    </row>
    <row r="51" spans="1:14" ht="20.399999999999999" x14ac:dyDescent="0.3">
      <c r="A51" s="598">
        <v>303</v>
      </c>
      <c r="B51" s="517" t="s">
        <v>1815</v>
      </c>
      <c r="C51" s="478">
        <v>42403</v>
      </c>
      <c r="D51" s="399">
        <v>343</v>
      </c>
      <c r="E51" s="517">
        <v>42390</v>
      </c>
      <c r="F51" s="600" t="s">
        <v>1100</v>
      </c>
      <c r="G51" s="349" t="s">
        <v>1626</v>
      </c>
      <c r="H51" s="485" t="s">
        <v>1816</v>
      </c>
      <c r="I51" s="399" t="s">
        <v>1628</v>
      </c>
      <c r="J51" s="481">
        <v>250</v>
      </c>
      <c r="K51" s="482">
        <v>10.344827586199999</v>
      </c>
      <c r="L51" s="310">
        <f t="shared" si="0"/>
        <v>2586.2068965499998</v>
      </c>
      <c r="M51" s="310">
        <f t="shared" si="1"/>
        <v>413.79310344799995</v>
      </c>
      <c r="N51" s="310">
        <f t="shared" si="2"/>
        <v>2999.9999999979996</v>
      </c>
    </row>
    <row r="52" spans="1:14" ht="20.399999999999999" x14ac:dyDescent="0.3">
      <c r="A52" s="598">
        <v>303</v>
      </c>
      <c r="B52" s="517" t="s">
        <v>1815</v>
      </c>
      <c r="C52" s="478">
        <v>42403</v>
      </c>
      <c r="D52" s="399">
        <v>343</v>
      </c>
      <c r="E52" s="517">
        <v>42390</v>
      </c>
      <c r="F52" s="600" t="s">
        <v>1100</v>
      </c>
      <c r="G52" s="349" t="s">
        <v>1626</v>
      </c>
      <c r="H52" s="485" t="s">
        <v>1817</v>
      </c>
      <c r="I52" s="399" t="s">
        <v>1628</v>
      </c>
      <c r="J52" s="481">
        <v>160</v>
      </c>
      <c r="K52" s="482">
        <v>8.6206896551700005</v>
      </c>
      <c r="L52" s="310">
        <f t="shared" si="0"/>
        <v>1379.3103448272</v>
      </c>
      <c r="M52" s="310">
        <f t="shared" si="1"/>
        <v>220.68965517235199</v>
      </c>
      <c r="N52" s="310">
        <f t="shared" si="2"/>
        <v>1599.9999999995521</v>
      </c>
    </row>
    <row r="53" spans="1:14" ht="20.399999999999999" x14ac:dyDescent="0.3">
      <c r="A53" s="598">
        <v>303</v>
      </c>
      <c r="B53" s="517" t="s">
        <v>1815</v>
      </c>
      <c r="C53" s="478">
        <v>42403</v>
      </c>
      <c r="D53" s="399">
        <v>343</v>
      </c>
      <c r="E53" s="517">
        <v>42390</v>
      </c>
      <c r="F53" s="600" t="s">
        <v>1100</v>
      </c>
      <c r="G53" s="349" t="s">
        <v>1626</v>
      </c>
      <c r="H53" s="485" t="s">
        <v>1818</v>
      </c>
      <c r="I53" s="399" t="s">
        <v>1628</v>
      </c>
      <c r="J53" s="481">
        <v>60</v>
      </c>
      <c r="K53" s="482">
        <v>38.7931034482</v>
      </c>
      <c r="L53" s="310">
        <f t="shared" si="0"/>
        <v>2327.5862068920001</v>
      </c>
      <c r="M53" s="310">
        <f t="shared" si="1"/>
        <v>372.41379310272004</v>
      </c>
      <c r="N53" s="310">
        <f t="shared" si="2"/>
        <v>2699.9999999947199</v>
      </c>
    </row>
    <row r="54" spans="1:14" ht="20.399999999999999" x14ac:dyDescent="0.3">
      <c r="A54" s="598">
        <v>303</v>
      </c>
      <c r="B54" s="517" t="s">
        <v>1815</v>
      </c>
      <c r="C54" s="478">
        <v>42403</v>
      </c>
      <c r="D54" s="399">
        <v>343</v>
      </c>
      <c r="E54" s="517">
        <v>42390</v>
      </c>
      <c r="F54" s="600" t="s">
        <v>1100</v>
      </c>
      <c r="G54" s="349" t="s">
        <v>1626</v>
      </c>
      <c r="H54" s="485" t="s">
        <v>1819</v>
      </c>
      <c r="I54" s="399" t="s">
        <v>1628</v>
      </c>
      <c r="J54" s="481">
        <v>200</v>
      </c>
      <c r="K54" s="482">
        <v>8.6206896551700005</v>
      </c>
      <c r="L54" s="310">
        <f t="shared" si="0"/>
        <v>1724.1379310340001</v>
      </c>
      <c r="M54" s="310">
        <f t="shared" si="1"/>
        <v>275.86206896544002</v>
      </c>
      <c r="N54" s="310">
        <f t="shared" si="2"/>
        <v>1999.9999999994402</v>
      </c>
    </row>
    <row r="55" spans="1:14" ht="30.6" x14ac:dyDescent="0.3">
      <c r="A55" s="598">
        <v>320</v>
      </c>
      <c r="B55" s="517" t="s">
        <v>1812</v>
      </c>
      <c r="C55" s="478">
        <v>42408</v>
      </c>
      <c r="D55" s="399">
        <v>1513</v>
      </c>
      <c r="E55" s="517">
        <v>42395</v>
      </c>
      <c r="F55" s="600" t="s">
        <v>1310</v>
      </c>
      <c r="G55" s="349" t="s">
        <v>961</v>
      </c>
      <c r="H55" s="485" t="s">
        <v>1820</v>
      </c>
      <c r="I55" s="399" t="s">
        <v>231</v>
      </c>
      <c r="J55" s="481">
        <v>273</v>
      </c>
      <c r="K55" s="482">
        <v>8.6199999999999992</v>
      </c>
      <c r="L55" s="310">
        <f t="shared" si="0"/>
        <v>2353.2599999999998</v>
      </c>
      <c r="M55" s="310">
        <f t="shared" si="1"/>
        <v>376.52159999999998</v>
      </c>
      <c r="N55" s="310">
        <f t="shared" si="2"/>
        <v>2729.7815999999998</v>
      </c>
    </row>
    <row r="56" spans="1:14" ht="30.6" x14ac:dyDescent="0.3">
      <c r="A56" s="598">
        <v>320</v>
      </c>
      <c r="B56" s="517" t="s">
        <v>1812</v>
      </c>
      <c r="C56" s="478">
        <v>42408</v>
      </c>
      <c r="D56" s="399">
        <v>1513</v>
      </c>
      <c r="E56" s="517">
        <v>42395</v>
      </c>
      <c r="F56" s="600" t="s">
        <v>1310</v>
      </c>
      <c r="G56" s="349" t="s">
        <v>961</v>
      </c>
      <c r="H56" s="485" t="s">
        <v>1821</v>
      </c>
      <c r="I56" s="399" t="s">
        <v>231</v>
      </c>
      <c r="J56" s="481">
        <v>273</v>
      </c>
      <c r="K56" s="482">
        <v>5.17</v>
      </c>
      <c r="L56" s="310">
        <f t="shared" si="0"/>
        <v>1411.41</v>
      </c>
      <c r="M56" s="310">
        <f t="shared" si="1"/>
        <v>225.82560000000001</v>
      </c>
      <c r="N56" s="310">
        <f t="shared" si="2"/>
        <v>1637.2356</v>
      </c>
    </row>
    <row r="57" spans="1:14" ht="30.6" x14ac:dyDescent="0.3">
      <c r="A57" s="598">
        <v>320</v>
      </c>
      <c r="B57" s="517" t="s">
        <v>1812</v>
      </c>
      <c r="C57" s="478">
        <v>42408</v>
      </c>
      <c r="D57" s="399">
        <v>1513</v>
      </c>
      <c r="E57" s="517">
        <v>42395</v>
      </c>
      <c r="F57" s="600" t="s">
        <v>1310</v>
      </c>
      <c r="G57" s="349" t="s">
        <v>961</v>
      </c>
      <c r="H57" s="485" t="s">
        <v>1822</v>
      </c>
      <c r="I57" s="399" t="s">
        <v>121</v>
      </c>
      <c r="J57" s="481">
        <v>9</v>
      </c>
      <c r="K57" s="482">
        <v>67.239999999999995</v>
      </c>
      <c r="L57" s="310">
        <f t="shared" si="0"/>
        <v>605.16</v>
      </c>
      <c r="M57" s="310">
        <f t="shared" si="1"/>
        <v>96.825599999999994</v>
      </c>
      <c r="N57" s="310">
        <f t="shared" si="2"/>
        <v>701.98559999999998</v>
      </c>
    </row>
    <row r="58" spans="1:14" ht="20.399999999999999" x14ac:dyDescent="0.3">
      <c r="A58" s="598">
        <v>320</v>
      </c>
      <c r="B58" s="517" t="s">
        <v>1812</v>
      </c>
      <c r="C58" s="478">
        <v>42408</v>
      </c>
      <c r="D58" s="399">
        <v>1513</v>
      </c>
      <c r="E58" s="517">
        <v>42395</v>
      </c>
      <c r="F58" s="600" t="s">
        <v>1310</v>
      </c>
      <c r="G58" s="349" t="s">
        <v>961</v>
      </c>
      <c r="H58" s="485" t="s">
        <v>1823</v>
      </c>
      <c r="I58" s="399" t="s">
        <v>959</v>
      </c>
      <c r="J58" s="481">
        <v>3</v>
      </c>
      <c r="K58" s="482">
        <v>43.97</v>
      </c>
      <c r="L58" s="310">
        <f t="shared" si="0"/>
        <v>131.91</v>
      </c>
      <c r="M58" s="310">
        <f t="shared" si="1"/>
        <v>21.105599999999999</v>
      </c>
      <c r="N58" s="310">
        <f t="shared" si="2"/>
        <v>153.01560000000001</v>
      </c>
    </row>
    <row r="59" spans="1:14" ht="20.399999999999999" x14ac:dyDescent="0.3">
      <c r="A59" s="598">
        <v>320</v>
      </c>
      <c r="B59" s="517" t="s">
        <v>1812</v>
      </c>
      <c r="C59" s="478">
        <v>42408</v>
      </c>
      <c r="D59" s="399">
        <v>1513</v>
      </c>
      <c r="E59" s="517">
        <v>42395</v>
      </c>
      <c r="F59" s="600" t="s">
        <v>1310</v>
      </c>
      <c r="G59" s="349" t="s">
        <v>961</v>
      </c>
      <c r="H59" s="485" t="s">
        <v>1824</v>
      </c>
      <c r="I59" s="399" t="s">
        <v>959</v>
      </c>
      <c r="J59" s="481">
        <v>12</v>
      </c>
      <c r="K59" s="482">
        <v>25.86</v>
      </c>
      <c r="L59" s="310">
        <f t="shared" si="0"/>
        <v>310.32</v>
      </c>
      <c r="M59" s="310">
        <f t="shared" si="1"/>
        <v>49.651200000000003</v>
      </c>
      <c r="N59" s="310">
        <f t="shared" si="2"/>
        <v>359.97120000000001</v>
      </c>
    </row>
    <row r="60" spans="1:14" ht="30.6" x14ac:dyDescent="0.3">
      <c r="A60" s="598">
        <v>320</v>
      </c>
      <c r="B60" s="517" t="s">
        <v>1812</v>
      </c>
      <c r="C60" s="478">
        <v>42408</v>
      </c>
      <c r="D60" s="399">
        <v>1513</v>
      </c>
      <c r="E60" s="517">
        <v>42395</v>
      </c>
      <c r="F60" s="600" t="s">
        <v>1310</v>
      </c>
      <c r="G60" s="349" t="s">
        <v>961</v>
      </c>
      <c r="H60" s="485" t="s">
        <v>1825</v>
      </c>
      <c r="I60" s="399" t="s">
        <v>959</v>
      </c>
      <c r="J60" s="481">
        <v>6</v>
      </c>
      <c r="K60" s="482">
        <v>43.1</v>
      </c>
      <c r="L60" s="310">
        <f t="shared" si="0"/>
        <v>258.60000000000002</v>
      </c>
      <c r="M60" s="310">
        <f t="shared" si="1"/>
        <v>41.376000000000005</v>
      </c>
      <c r="N60" s="310">
        <f t="shared" si="2"/>
        <v>299.976</v>
      </c>
    </row>
    <row r="61" spans="1:14" ht="20.399999999999999" x14ac:dyDescent="0.3">
      <c r="A61" s="598">
        <v>320</v>
      </c>
      <c r="B61" s="517" t="s">
        <v>1812</v>
      </c>
      <c r="C61" s="478">
        <v>42408</v>
      </c>
      <c r="D61" s="399">
        <v>1513</v>
      </c>
      <c r="E61" s="517">
        <v>42395</v>
      </c>
      <c r="F61" s="600" t="s">
        <v>1310</v>
      </c>
      <c r="G61" s="349" t="s">
        <v>961</v>
      </c>
      <c r="H61" s="485" t="s">
        <v>1826</v>
      </c>
      <c r="I61" s="399" t="s">
        <v>959</v>
      </c>
      <c r="J61" s="481">
        <v>100</v>
      </c>
      <c r="K61" s="482">
        <v>0.43</v>
      </c>
      <c r="L61" s="310">
        <f t="shared" si="0"/>
        <v>43</v>
      </c>
      <c r="M61" s="310">
        <f t="shared" si="1"/>
        <v>6.88</v>
      </c>
      <c r="N61" s="310">
        <f t="shared" si="2"/>
        <v>49.88</v>
      </c>
    </row>
    <row r="62" spans="1:14" ht="20.399999999999999" x14ac:dyDescent="0.3">
      <c r="A62" s="598">
        <v>320</v>
      </c>
      <c r="B62" s="517" t="s">
        <v>1812</v>
      </c>
      <c r="C62" s="478">
        <v>42408</v>
      </c>
      <c r="D62" s="399">
        <v>1513</v>
      </c>
      <c r="E62" s="517">
        <v>42395</v>
      </c>
      <c r="F62" s="600" t="s">
        <v>1310</v>
      </c>
      <c r="G62" s="349" t="s">
        <v>961</v>
      </c>
      <c r="H62" s="485" t="s">
        <v>1809</v>
      </c>
      <c r="I62" s="399" t="s">
        <v>959</v>
      </c>
      <c r="J62" s="481">
        <v>100</v>
      </c>
      <c r="K62" s="482">
        <v>0.22</v>
      </c>
      <c r="L62" s="310">
        <f t="shared" si="0"/>
        <v>22</v>
      </c>
      <c r="M62" s="310">
        <f t="shared" si="1"/>
        <v>3.52</v>
      </c>
      <c r="N62" s="310">
        <f t="shared" si="2"/>
        <v>25.52</v>
      </c>
    </row>
    <row r="63" spans="1:14" ht="20.399999999999999" x14ac:dyDescent="0.3">
      <c r="A63" s="598">
        <v>320</v>
      </c>
      <c r="B63" s="517" t="s">
        <v>1812</v>
      </c>
      <c r="C63" s="478">
        <v>42408</v>
      </c>
      <c r="D63" s="399">
        <v>1513</v>
      </c>
      <c r="E63" s="517">
        <v>42395</v>
      </c>
      <c r="F63" s="600" t="s">
        <v>1310</v>
      </c>
      <c r="G63" s="349" t="s">
        <v>961</v>
      </c>
      <c r="H63" s="485" t="s">
        <v>1827</v>
      </c>
      <c r="I63" s="399" t="s">
        <v>959</v>
      </c>
      <c r="J63" s="481">
        <v>30</v>
      </c>
      <c r="K63" s="482">
        <v>10.34</v>
      </c>
      <c r="L63" s="310">
        <f t="shared" si="0"/>
        <v>310.2</v>
      </c>
      <c r="M63" s="310">
        <f t="shared" si="1"/>
        <v>49.631999999999998</v>
      </c>
      <c r="N63" s="310">
        <f t="shared" si="2"/>
        <v>359.83199999999999</v>
      </c>
    </row>
    <row r="64" spans="1:14" ht="91.8" x14ac:dyDescent="0.3">
      <c r="A64" s="598">
        <v>343</v>
      </c>
      <c r="B64" s="517" t="s">
        <v>1828</v>
      </c>
      <c r="C64" s="478">
        <v>42410</v>
      </c>
      <c r="D64" s="399">
        <v>288</v>
      </c>
      <c r="E64" s="517">
        <v>42404</v>
      </c>
      <c r="F64" s="600" t="s">
        <v>1100</v>
      </c>
      <c r="G64" s="349" t="s">
        <v>1829</v>
      </c>
      <c r="H64" s="485" t="s">
        <v>1830</v>
      </c>
      <c r="I64" s="399" t="s">
        <v>959</v>
      </c>
      <c r="J64" s="481">
        <v>1</v>
      </c>
      <c r="K64" s="482">
        <v>29400</v>
      </c>
      <c r="L64" s="310">
        <f t="shared" si="0"/>
        <v>29400</v>
      </c>
      <c r="M64" s="310">
        <f t="shared" si="1"/>
        <v>4704</v>
      </c>
      <c r="N64" s="310">
        <f t="shared" si="2"/>
        <v>34104</v>
      </c>
    </row>
    <row r="65" spans="1:14" ht="91.8" x14ac:dyDescent="0.3">
      <c r="A65" s="598">
        <v>344</v>
      </c>
      <c r="B65" s="517" t="s">
        <v>1831</v>
      </c>
      <c r="C65" s="478">
        <v>42410</v>
      </c>
      <c r="D65" s="399">
        <v>287</v>
      </c>
      <c r="E65" s="517">
        <v>42404</v>
      </c>
      <c r="F65" s="600" t="s">
        <v>1100</v>
      </c>
      <c r="G65" s="349" t="s">
        <v>1829</v>
      </c>
      <c r="H65" s="485" t="s">
        <v>1832</v>
      </c>
      <c r="I65" s="399" t="s">
        <v>959</v>
      </c>
      <c r="J65" s="481">
        <v>1</v>
      </c>
      <c r="K65" s="482">
        <v>92160</v>
      </c>
      <c r="L65" s="310">
        <f t="shared" si="0"/>
        <v>92160</v>
      </c>
      <c r="M65" s="310">
        <f t="shared" si="1"/>
        <v>14745.6</v>
      </c>
      <c r="N65" s="310">
        <f t="shared" si="2"/>
        <v>106905.60000000001</v>
      </c>
    </row>
    <row r="66" spans="1:14" ht="40.799999999999997" x14ac:dyDescent="0.3">
      <c r="A66" s="598">
        <v>414</v>
      </c>
      <c r="B66" s="517" t="s">
        <v>1833</v>
      </c>
      <c r="C66" s="478">
        <v>42422</v>
      </c>
      <c r="D66" s="399" t="s">
        <v>1834</v>
      </c>
      <c r="E66" s="517">
        <v>42408</v>
      </c>
      <c r="F66" s="600" t="s">
        <v>1100</v>
      </c>
      <c r="G66" s="349" t="s">
        <v>1835</v>
      </c>
      <c r="H66" s="485" t="s">
        <v>1836</v>
      </c>
      <c r="I66" s="399" t="s">
        <v>959</v>
      </c>
      <c r="J66" s="481">
        <v>420</v>
      </c>
      <c r="K66" s="482">
        <v>10.71</v>
      </c>
      <c r="L66" s="310">
        <f t="shared" si="0"/>
        <v>4498.2000000000007</v>
      </c>
      <c r="M66" s="310">
        <f t="shared" si="1"/>
        <v>719.7120000000001</v>
      </c>
      <c r="N66" s="310">
        <f t="shared" si="2"/>
        <v>5217.9120000000012</v>
      </c>
    </row>
    <row r="67" spans="1:14" ht="40.799999999999997" x14ac:dyDescent="0.3">
      <c r="A67" s="598">
        <v>414</v>
      </c>
      <c r="B67" s="517" t="s">
        <v>1833</v>
      </c>
      <c r="C67" s="478">
        <v>42422</v>
      </c>
      <c r="D67" s="399" t="s">
        <v>1834</v>
      </c>
      <c r="E67" s="517">
        <v>42408</v>
      </c>
      <c r="F67" s="600" t="s">
        <v>1100</v>
      </c>
      <c r="G67" s="349" t="s">
        <v>1835</v>
      </c>
      <c r="H67" s="485" t="s">
        <v>1837</v>
      </c>
      <c r="I67" s="399" t="s">
        <v>959</v>
      </c>
      <c r="J67" s="481">
        <v>14</v>
      </c>
      <c r="K67" s="482">
        <v>48.16</v>
      </c>
      <c r="L67" s="310">
        <f t="shared" si="0"/>
        <v>674.24</v>
      </c>
      <c r="M67" s="310">
        <f t="shared" si="1"/>
        <v>107.8784</v>
      </c>
      <c r="N67" s="310">
        <f t="shared" si="2"/>
        <v>782.11840000000007</v>
      </c>
    </row>
    <row r="68" spans="1:14" ht="30.6" x14ac:dyDescent="0.3">
      <c r="A68" s="598">
        <v>212</v>
      </c>
      <c r="B68" s="517" t="s">
        <v>1838</v>
      </c>
      <c r="C68" s="478">
        <v>42376</v>
      </c>
      <c r="D68" s="399"/>
      <c r="E68" s="517">
        <v>42376</v>
      </c>
      <c r="F68" s="600" t="s">
        <v>1122</v>
      </c>
      <c r="G68" s="349" t="s">
        <v>1018</v>
      </c>
      <c r="H68" s="485" t="s">
        <v>1839</v>
      </c>
      <c r="I68" s="399"/>
      <c r="J68" s="481"/>
      <c r="K68" s="482"/>
      <c r="L68" s="310">
        <f t="shared" si="0"/>
        <v>0</v>
      </c>
      <c r="M68" s="310">
        <f t="shared" si="1"/>
        <v>0</v>
      </c>
      <c r="N68" s="482">
        <v>11640</v>
      </c>
    </row>
    <row r="69" spans="1:14" ht="30.6" x14ac:dyDescent="0.3">
      <c r="A69" s="598">
        <v>244</v>
      </c>
      <c r="B69" s="517" t="s">
        <v>1840</v>
      </c>
      <c r="C69" s="478">
        <v>42391</v>
      </c>
      <c r="D69" s="399"/>
      <c r="E69" s="517">
        <v>42389</v>
      </c>
      <c r="F69" s="600" t="s">
        <v>1122</v>
      </c>
      <c r="G69" s="349" t="s">
        <v>1018</v>
      </c>
      <c r="H69" s="485" t="s">
        <v>1547</v>
      </c>
      <c r="I69" s="399"/>
      <c r="J69" s="481"/>
      <c r="K69" s="482"/>
      <c r="L69" s="310">
        <f t="shared" si="0"/>
        <v>0</v>
      </c>
      <c r="M69" s="310">
        <f t="shared" si="1"/>
        <v>0</v>
      </c>
      <c r="N69" s="482">
        <v>8100</v>
      </c>
    </row>
    <row r="70" spans="1:14" ht="30.6" x14ac:dyDescent="0.3">
      <c r="A70" s="598">
        <v>258</v>
      </c>
      <c r="B70" s="517" t="s">
        <v>1841</v>
      </c>
      <c r="C70" s="478">
        <v>42396</v>
      </c>
      <c r="D70" s="399"/>
      <c r="E70" s="517">
        <v>42395</v>
      </c>
      <c r="F70" s="600" t="s">
        <v>1122</v>
      </c>
      <c r="G70" s="349" t="s">
        <v>1018</v>
      </c>
      <c r="H70" s="485" t="s">
        <v>1842</v>
      </c>
      <c r="I70" s="399"/>
      <c r="J70" s="481"/>
      <c r="K70" s="482"/>
      <c r="L70" s="310">
        <f t="shared" si="0"/>
        <v>0</v>
      </c>
      <c r="M70" s="310">
        <f t="shared" si="1"/>
        <v>0</v>
      </c>
      <c r="N70" s="482">
        <v>7450</v>
      </c>
    </row>
    <row r="71" spans="1:14" ht="40.799999999999997" x14ac:dyDescent="0.3">
      <c r="A71" s="598">
        <v>279</v>
      </c>
      <c r="B71" s="517" t="s">
        <v>1843</v>
      </c>
      <c r="C71" s="478">
        <v>42403</v>
      </c>
      <c r="D71" s="399"/>
      <c r="E71" s="517">
        <v>42402</v>
      </c>
      <c r="F71" s="600" t="s">
        <v>1122</v>
      </c>
      <c r="G71" s="349" t="s">
        <v>1018</v>
      </c>
      <c r="H71" s="485" t="s">
        <v>1549</v>
      </c>
      <c r="I71" s="399"/>
      <c r="J71" s="481"/>
      <c r="K71" s="482"/>
      <c r="L71" s="310">
        <f t="shared" si="0"/>
        <v>0</v>
      </c>
      <c r="M71" s="310">
        <f t="shared" si="1"/>
        <v>0</v>
      </c>
      <c r="N71" s="482">
        <v>9800</v>
      </c>
    </row>
    <row r="72" spans="1:14" ht="40.799999999999997" x14ac:dyDescent="0.3">
      <c r="A72" s="598">
        <v>357</v>
      </c>
      <c r="B72" s="517" t="s">
        <v>1844</v>
      </c>
      <c r="C72" s="478">
        <v>42410</v>
      </c>
      <c r="D72" s="399"/>
      <c r="E72" s="517">
        <v>42409</v>
      </c>
      <c r="F72" s="600" t="s">
        <v>1122</v>
      </c>
      <c r="G72" s="349" t="s">
        <v>1018</v>
      </c>
      <c r="H72" s="485" t="s">
        <v>1550</v>
      </c>
      <c r="I72" s="399"/>
      <c r="J72" s="481"/>
      <c r="K72" s="482"/>
      <c r="L72" s="310">
        <f t="shared" si="0"/>
        <v>0</v>
      </c>
      <c r="M72" s="310">
        <f t="shared" si="1"/>
        <v>0</v>
      </c>
      <c r="N72" s="482">
        <v>13200</v>
      </c>
    </row>
    <row r="73" spans="1:14" ht="20.399999999999999" x14ac:dyDescent="0.3">
      <c r="A73" s="598">
        <v>442</v>
      </c>
      <c r="B73" s="517" t="s">
        <v>1845</v>
      </c>
      <c r="C73" s="478">
        <v>42429</v>
      </c>
      <c r="D73" s="399">
        <v>1545</v>
      </c>
      <c r="E73" s="517">
        <v>42415</v>
      </c>
      <c r="F73" s="600" t="s">
        <v>1107</v>
      </c>
      <c r="G73" s="349" t="s">
        <v>961</v>
      </c>
      <c r="H73" s="485" t="s">
        <v>1846</v>
      </c>
      <c r="I73" s="399" t="s">
        <v>231</v>
      </c>
      <c r="J73" s="481">
        <v>30</v>
      </c>
      <c r="K73" s="482">
        <v>5.17</v>
      </c>
      <c r="L73" s="310">
        <f t="shared" si="0"/>
        <v>155.1</v>
      </c>
      <c r="M73" s="310">
        <f t="shared" si="1"/>
        <v>24.815999999999999</v>
      </c>
      <c r="N73" s="310">
        <f t="shared" si="2"/>
        <v>179.916</v>
      </c>
    </row>
    <row r="74" spans="1:14" ht="20.399999999999999" x14ac:dyDescent="0.3">
      <c r="A74" s="598">
        <v>442</v>
      </c>
      <c r="B74" s="517" t="s">
        <v>1845</v>
      </c>
      <c r="C74" s="478">
        <v>42429</v>
      </c>
      <c r="D74" s="399">
        <v>1545</v>
      </c>
      <c r="E74" s="517">
        <v>42415</v>
      </c>
      <c r="F74" s="600" t="s">
        <v>1107</v>
      </c>
      <c r="G74" s="349" t="s">
        <v>961</v>
      </c>
      <c r="H74" s="485" t="s">
        <v>1847</v>
      </c>
      <c r="I74" s="399" t="s">
        <v>959</v>
      </c>
      <c r="J74" s="481">
        <v>8</v>
      </c>
      <c r="K74" s="482">
        <v>4.3099999999999996</v>
      </c>
      <c r="L74" s="310">
        <f t="shared" si="0"/>
        <v>34.479999999999997</v>
      </c>
      <c r="M74" s="310">
        <f t="shared" si="1"/>
        <v>5.5167999999999999</v>
      </c>
      <c r="N74" s="310">
        <f t="shared" si="2"/>
        <v>39.996799999999993</v>
      </c>
    </row>
    <row r="75" spans="1:14" ht="30.6" x14ac:dyDescent="0.3">
      <c r="A75" s="598">
        <v>442</v>
      </c>
      <c r="B75" s="517" t="s">
        <v>1845</v>
      </c>
      <c r="C75" s="478">
        <v>42429</v>
      </c>
      <c r="D75" s="399">
        <v>1545</v>
      </c>
      <c r="E75" s="517">
        <v>42415</v>
      </c>
      <c r="F75" s="600" t="s">
        <v>1107</v>
      </c>
      <c r="G75" s="349" t="s">
        <v>961</v>
      </c>
      <c r="H75" s="485" t="s">
        <v>1848</v>
      </c>
      <c r="I75" s="399" t="s">
        <v>959</v>
      </c>
      <c r="J75" s="481">
        <v>16</v>
      </c>
      <c r="K75" s="482">
        <v>43.1</v>
      </c>
      <c r="L75" s="310">
        <f t="shared" si="0"/>
        <v>689.6</v>
      </c>
      <c r="M75" s="310">
        <f t="shared" si="1"/>
        <v>110.33600000000001</v>
      </c>
      <c r="N75" s="310">
        <f t="shared" si="2"/>
        <v>799.93600000000004</v>
      </c>
    </row>
    <row r="76" spans="1:14" ht="20.399999999999999" x14ac:dyDescent="0.3">
      <c r="A76" s="598">
        <v>442</v>
      </c>
      <c r="B76" s="517" t="s">
        <v>1845</v>
      </c>
      <c r="C76" s="478">
        <v>42429</v>
      </c>
      <c r="D76" s="399">
        <v>1545</v>
      </c>
      <c r="E76" s="517">
        <v>42415</v>
      </c>
      <c r="F76" s="600" t="s">
        <v>1107</v>
      </c>
      <c r="G76" s="349" t="s">
        <v>961</v>
      </c>
      <c r="H76" s="485" t="s">
        <v>1849</v>
      </c>
      <c r="I76" s="399" t="s">
        <v>959</v>
      </c>
      <c r="J76" s="481">
        <v>6</v>
      </c>
      <c r="K76" s="482">
        <v>47.41</v>
      </c>
      <c r="L76" s="310">
        <f t="shared" si="0"/>
        <v>284.45999999999998</v>
      </c>
      <c r="M76" s="310">
        <f t="shared" si="1"/>
        <v>45.513599999999997</v>
      </c>
      <c r="N76" s="310">
        <f t="shared" si="2"/>
        <v>329.97359999999998</v>
      </c>
    </row>
    <row r="77" spans="1:14" ht="20.399999999999999" x14ac:dyDescent="0.3">
      <c r="A77" s="598">
        <v>442</v>
      </c>
      <c r="B77" s="517" t="s">
        <v>1845</v>
      </c>
      <c r="C77" s="478">
        <v>42429</v>
      </c>
      <c r="D77" s="399">
        <v>1545</v>
      </c>
      <c r="E77" s="517">
        <v>42415</v>
      </c>
      <c r="F77" s="600" t="s">
        <v>1107</v>
      </c>
      <c r="G77" s="349" t="s">
        <v>961</v>
      </c>
      <c r="H77" s="485" t="s">
        <v>1850</v>
      </c>
      <c r="I77" s="399" t="s">
        <v>959</v>
      </c>
      <c r="J77" s="481">
        <v>4</v>
      </c>
      <c r="K77" s="482">
        <v>60.34</v>
      </c>
      <c r="L77" s="310">
        <f t="shared" si="0"/>
        <v>241.36</v>
      </c>
      <c r="M77" s="310">
        <f t="shared" si="1"/>
        <v>38.617600000000003</v>
      </c>
      <c r="N77" s="310">
        <f t="shared" si="2"/>
        <v>279.9776</v>
      </c>
    </row>
    <row r="78" spans="1:14" ht="30.6" x14ac:dyDescent="0.3">
      <c r="A78" s="598">
        <v>442</v>
      </c>
      <c r="B78" s="517" t="s">
        <v>1845</v>
      </c>
      <c r="C78" s="478">
        <v>42429</v>
      </c>
      <c r="D78" s="399">
        <v>1545</v>
      </c>
      <c r="E78" s="517">
        <v>42415</v>
      </c>
      <c r="F78" s="600" t="s">
        <v>1107</v>
      </c>
      <c r="G78" s="349" t="s">
        <v>961</v>
      </c>
      <c r="H78" s="485" t="s">
        <v>1851</v>
      </c>
      <c r="I78" s="399" t="s">
        <v>959</v>
      </c>
      <c r="J78" s="481">
        <v>3</v>
      </c>
      <c r="K78" s="482">
        <v>39.659999999999997</v>
      </c>
      <c r="L78" s="310">
        <f t="shared" si="0"/>
        <v>118.97999999999999</v>
      </c>
      <c r="M78" s="310">
        <f t="shared" si="1"/>
        <v>19.036799999999999</v>
      </c>
      <c r="N78" s="310">
        <f t="shared" si="2"/>
        <v>138.01679999999999</v>
      </c>
    </row>
    <row r="79" spans="1:14" ht="20.399999999999999" x14ac:dyDescent="0.3">
      <c r="A79" s="598">
        <v>442</v>
      </c>
      <c r="B79" s="517" t="s">
        <v>1845</v>
      </c>
      <c r="C79" s="478">
        <v>42429</v>
      </c>
      <c r="D79" s="399">
        <v>1545</v>
      </c>
      <c r="E79" s="517">
        <v>42415</v>
      </c>
      <c r="F79" s="600" t="s">
        <v>1107</v>
      </c>
      <c r="G79" s="349" t="s">
        <v>961</v>
      </c>
      <c r="H79" s="485" t="s">
        <v>1852</v>
      </c>
      <c r="I79" s="399" t="s">
        <v>959</v>
      </c>
      <c r="J79" s="481">
        <v>7</v>
      </c>
      <c r="K79" s="482">
        <v>41.38</v>
      </c>
      <c r="L79" s="310">
        <f t="shared" si="0"/>
        <v>289.66000000000003</v>
      </c>
      <c r="M79" s="310">
        <f t="shared" si="1"/>
        <v>46.345600000000005</v>
      </c>
      <c r="N79" s="310">
        <f t="shared" si="2"/>
        <v>336.00560000000002</v>
      </c>
    </row>
    <row r="80" spans="1:14" ht="20.399999999999999" x14ac:dyDescent="0.3">
      <c r="A80" s="598">
        <v>442</v>
      </c>
      <c r="B80" s="517" t="s">
        <v>1845</v>
      </c>
      <c r="C80" s="478">
        <v>42429</v>
      </c>
      <c r="D80" s="399">
        <v>1545</v>
      </c>
      <c r="E80" s="517">
        <v>42415</v>
      </c>
      <c r="F80" s="600" t="s">
        <v>1107</v>
      </c>
      <c r="G80" s="349" t="s">
        <v>961</v>
      </c>
      <c r="H80" s="485" t="s">
        <v>1853</v>
      </c>
      <c r="I80" s="399" t="s">
        <v>959</v>
      </c>
      <c r="J80" s="481">
        <v>8</v>
      </c>
      <c r="K80" s="482">
        <v>41.38</v>
      </c>
      <c r="L80" s="310">
        <f t="shared" si="0"/>
        <v>331.04</v>
      </c>
      <c r="M80" s="310">
        <f t="shared" si="1"/>
        <v>52.966400000000007</v>
      </c>
      <c r="N80" s="310">
        <f t="shared" si="2"/>
        <v>384.00640000000004</v>
      </c>
    </row>
    <row r="81" spans="1:14" ht="20.399999999999999" x14ac:dyDescent="0.3">
      <c r="A81" s="598">
        <v>442</v>
      </c>
      <c r="B81" s="517" t="s">
        <v>1845</v>
      </c>
      <c r="C81" s="478">
        <v>42429</v>
      </c>
      <c r="D81" s="399">
        <v>1545</v>
      </c>
      <c r="E81" s="517">
        <v>42415</v>
      </c>
      <c r="F81" s="600" t="s">
        <v>1107</v>
      </c>
      <c r="G81" s="349" t="s">
        <v>961</v>
      </c>
      <c r="H81" s="485" t="s">
        <v>1854</v>
      </c>
      <c r="I81" s="399" t="s">
        <v>231</v>
      </c>
      <c r="J81" s="481">
        <v>3</v>
      </c>
      <c r="K81" s="482">
        <v>51.72</v>
      </c>
      <c r="L81" s="310">
        <f t="shared" ref="L81:L149" si="3">+J81*K81</f>
        <v>155.16</v>
      </c>
      <c r="M81" s="310">
        <f t="shared" ref="M81:M149" si="4">+L81*0.16</f>
        <v>24.825600000000001</v>
      </c>
      <c r="N81" s="310">
        <f t="shared" si="2"/>
        <v>179.98560000000001</v>
      </c>
    </row>
    <row r="82" spans="1:14" ht="20.399999999999999" x14ac:dyDescent="0.3">
      <c r="A82" s="598">
        <v>442</v>
      </c>
      <c r="B82" s="517" t="s">
        <v>1845</v>
      </c>
      <c r="C82" s="478">
        <v>42429</v>
      </c>
      <c r="D82" s="399">
        <v>1545</v>
      </c>
      <c r="E82" s="517">
        <v>42415</v>
      </c>
      <c r="F82" s="600" t="s">
        <v>1107</v>
      </c>
      <c r="G82" s="349" t="s">
        <v>961</v>
      </c>
      <c r="H82" s="485" t="s">
        <v>1855</v>
      </c>
      <c r="I82" s="399" t="s">
        <v>959</v>
      </c>
      <c r="J82" s="481">
        <v>2</v>
      </c>
      <c r="K82" s="482">
        <v>112.07</v>
      </c>
      <c r="L82" s="310">
        <f t="shared" si="3"/>
        <v>224.14</v>
      </c>
      <c r="M82" s="310">
        <f t="shared" si="4"/>
        <v>35.862400000000001</v>
      </c>
      <c r="N82" s="310">
        <f t="shared" ref="N82:N149" si="5">+L82+M82</f>
        <v>260.00239999999997</v>
      </c>
    </row>
    <row r="83" spans="1:14" ht="20.399999999999999" x14ac:dyDescent="0.3">
      <c r="A83" s="598">
        <v>442</v>
      </c>
      <c r="B83" s="517" t="s">
        <v>1845</v>
      </c>
      <c r="C83" s="478">
        <v>42429</v>
      </c>
      <c r="D83" s="399">
        <v>1538</v>
      </c>
      <c r="E83" s="517">
        <v>42410</v>
      </c>
      <c r="F83" s="600" t="s">
        <v>1107</v>
      </c>
      <c r="G83" s="349" t="s">
        <v>961</v>
      </c>
      <c r="H83" s="485" t="s">
        <v>1856</v>
      </c>
      <c r="I83" s="399" t="s">
        <v>959</v>
      </c>
      <c r="J83" s="481">
        <v>4</v>
      </c>
      <c r="K83" s="482">
        <v>68.97</v>
      </c>
      <c r="L83" s="310">
        <f t="shared" si="3"/>
        <v>275.88</v>
      </c>
      <c r="M83" s="310">
        <f t="shared" si="4"/>
        <v>44.140799999999999</v>
      </c>
      <c r="N83" s="310">
        <f t="shared" si="5"/>
        <v>320.02080000000001</v>
      </c>
    </row>
    <row r="84" spans="1:14" ht="20.399999999999999" x14ac:dyDescent="0.3">
      <c r="A84" s="598">
        <v>442</v>
      </c>
      <c r="B84" s="517" t="s">
        <v>1845</v>
      </c>
      <c r="C84" s="478">
        <v>42429</v>
      </c>
      <c r="D84" s="399">
        <v>1538</v>
      </c>
      <c r="E84" s="517">
        <v>42410</v>
      </c>
      <c r="F84" s="600" t="s">
        <v>1107</v>
      </c>
      <c r="G84" s="349" t="s">
        <v>961</v>
      </c>
      <c r="H84" s="485" t="s">
        <v>1693</v>
      </c>
      <c r="I84" s="399" t="s">
        <v>120</v>
      </c>
      <c r="J84" s="481">
        <v>1</v>
      </c>
      <c r="K84" s="482">
        <v>155.16999999999999</v>
      </c>
      <c r="L84" s="310">
        <f t="shared" si="3"/>
        <v>155.16999999999999</v>
      </c>
      <c r="M84" s="310">
        <f t="shared" si="4"/>
        <v>24.827199999999998</v>
      </c>
      <c r="N84" s="310">
        <f t="shared" si="5"/>
        <v>179.99719999999999</v>
      </c>
    </row>
    <row r="85" spans="1:14" ht="20.399999999999999" x14ac:dyDescent="0.3">
      <c r="A85" s="598">
        <v>442</v>
      </c>
      <c r="B85" s="517" t="s">
        <v>1845</v>
      </c>
      <c r="C85" s="478">
        <v>42429</v>
      </c>
      <c r="D85" s="399">
        <v>1538</v>
      </c>
      <c r="E85" s="517">
        <v>42410</v>
      </c>
      <c r="F85" s="600" t="s">
        <v>1107</v>
      </c>
      <c r="G85" s="349" t="s">
        <v>961</v>
      </c>
      <c r="H85" s="485" t="s">
        <v>1857</v>
      </c>
      <c r="I85" s="399" t="s">
        <v>959</v>
      </c>
      <c r="J85" s="481">
        <v>4</v>
      </c>
      <c r="K85" s="482">
        <v>8.6199999999999992</v>
      </c>
      <c r="L85" s="310">
        <f t="shared" si="3"/>
        <v>34.479999999999997</v>
      </c>
      <c r="M85" s="310">
        <f t="shared" si="4"/>
        <v>5.5167999999999999</v>
      </c>
      <c r="N85" s="310">
        <f t="shared" si="5"/>
        <v>39.996799999999993</v>
      </c>
    </row>
    <row r="86" spans="1:14" ht="20.399999999999999" x14ac:dyDescent="0.3">
      <c r="A86" s="598">
        <v>442</v>
      </c>
      <c r="B86" s="517" t="s">
        <v>1845</v>
      </c>
      <c r="C86" s="478">
        <v>42429</v>
      </c>
      <c r="D86" s="399">
        <v>1538</v>
      </c>
      <c r="E86" s="517">
        <v>42410</v>
      </c>
      <c r="F86" s="600" t="s">
        <v>1107</v>
      </c>
      <c r="G86" s="349" t="s">
        <v>961</v>
      </c>
      <c r="H86" s="485" t="s">
        <v>1858</v>
      </c>
      <c r="I86" s="399" t="s">
        <v>959</v>
      </c>
      <c r="J86" s="619">
        <v>1</v>
      </c>
      <c r="K86" s="482">
        <v>55.17</v>
      </c>
      <c r="L86" s="310">
        <f t="shared" si="3"/>
        <v>55.17</v>
      </c>
      <c r="M86" s="310">
        <f t="shared" si="4"/>
        <v>8.8272000000000013</v>
      </c>
      <c r="N86" s="310">
        <f t="shared" si="5"/>
        <v>63.997200000000007</v>
      </c>
    </row>
    <row r="87" spans="1:14" ht="20.399999999999999" x14ac:dyDescent="0.3">
      <c r="A87" s="598">
        <v>442</v>
      </c>
      <c r="B87" s="517" t="s">
        <v>1845</v>
      </c>
      <c r="C87" s="478">
        <v>42429</v>
      </c>
      <c r="D87" s="399">
        <v>1538</v>
      </c>
      <c r="E87" s="517">
        <v>42410</v>
      </c>
      <c r="F87" s="600" t="s">
        <v>1107</v>
      </c>
      <c r="G87" s="349" t="s">
        <v>961</v>
      </c>
      <c r="H87" s="485" t="s">
        <v>1859</v>
      </c>
      <c r="I87" s="399" t="s">
        <v>959</v>
      </c>
      <c r="J87" s="481">
        <v>1</v>
      </c>
      <c r="K87" s="482">
        <v>1422.41</v>
      </c>
      <c r="L87" s="310">
        <f t="shared" si="3"/>
        <v>1422.41</v>
      </c>
      <c r="M87" s="310">
        <f t="shared" si="4"/>
        <v>227.58560000000003</v>
      </c>
      <c r="N87" s="310">
        <f t="shared" si="5"/>
        <v>1649.9956000000002</v>
      </c>
    </row>
    <row r="88" spans="1:14" ht="20.399999999999999" x14ac:dyDescent="0.3">
      <c r="A88" s="598">
        <v>442</v>
      </c>
      <c r="B88" s="517" t="s">
        <v>1845</v>
      </c>
      <c r="C88" s="478">
        <v>42429</v>
      </c>
      <c r="D88" s="399">
        <v>1538</v>
      </c>
      <c r="E88" s="517">
        <v>42410</v>
      </c>
      <c r="F88" s="600" t="s">
        <v>1107</v>
      </c>
      <c r="G88" s="349" t="s">
        <v>961</v>
      </c>
      <c r="H88" s="485" t="s">
        <v>1860</v>
      </c>
      <c r="I88" s="399" t="s">
        <v>231</v>
      </c>
      <c r="J88" s="481">
        <v>3</v>
      </c>
      <c r="K88" s="482">
        <v>204.02</v>
      </c>
      <c r="L88" s="310">
        <f t="shared" si="3"/>
        <v>612.06000000000006</v>
      </c>
      <c r="M88" s="310">
        <f t="shared" si="4"/>
        <v>97.929600000000008</v>
      </c>
      <c r="N88" s="310">
        <f t="shared" si="5"/>
        <v>709.98960000000011</v>
      </c>
    </row>
    <row r="89" spans="1:14" ht="20.399999999999999" x14ac:dyDescent="0.3">
      <c r="A89" s="598">
        <v>442</v>
      </c>
      <c r="B89" s="517" t="s">
        <v>1845</v>
      </c>
      <c r="C89" s="478">
        <v>42429</v>
      </c>
      <c r="D89" s="399">
        <v>1538</v>
      </c>
      <c r="E89" s="517">
        <v>42410</v>
      </c>
      <c r="F89" s="600" t="s">
        <v>1107</v>
      </c>
      <c r="G89" s="349" t="s">
        <v>961</v>
      </c>
      <c r="H89" s="485" t="s">
        <v>1861</v>
      </c>
      <c r="I89" s="399" t="s">
        <v>231</v>
      </c>
      <c r="J89" s="481">
        <v>20</v>
      </c>
      <c r="K89" s="482">
        <v>6.06</v>
      </c>
      <c r="L89" s="310">
        <f t="shared" si="3"/>
        <v>121.19999999999999</v>
      </c>
      <c r="M89" s="310">
        <f t="shared" si="4"/>
        <v>19.391999999999999</v>
      </c>
      <c r="N89" s="310">
        <f t="shared" si="5"/>
        <v>140.59199999999998</v>
      </c>
    </row>
    <row r="90" spans="1:14" ht="20.399999999999999" x14ac:dyDescent="0.3">
      <c r="A90" s="598">
        <v>442</v>
      </c>
      <c r="B90" s="517" t="s">
        <v>1845</v>
      </c>
      <c r="C90" s="478">
        <v>42429</v>
      </c>
      <c r="D90" s="399">
        <v>1538</v>
      </c>
      <c r="E90" s="517">
        <v>42410</v>
      </c>
      <c r="F90" s="600" t="s">
        <v>1107</v>
      </c>
      <c r="G90" s="349" t="s">
        <v>961</v>
      </c>
      <c r="H90" s="485" t="s">
        <v>1862</v>
      </c>
      <c r="I90" s="399" t="s">
        <v>959</v>
      </c>
      <c r="J90" s="481">
        <v>8</v>
      </c>
      <c r="K90" s="482">
        <v>13.79</v>
      </c>
      <c r="L90" s="310">
        <f t="shared" si="3"/>
        <v>110.32</v>
      </c>
      <c r="M90" s="310">
        <f t="shared" si="4"/>
        <v>17.651199999999999</v>
      </c>
      <c r="N90" s="310">
        <f t="shared" si="5"/>
        <v>127.9712</v>
      </c>
    </row>
    <row r="91" spans="1:14" ht="20.399999999999999" x14ac:dyDescent="0.3">
      <c r="A91" s="598">
        <v>442</v>
      </c>
      <c r="B91" s="517" t="s">
        <v>1845</v>
      </c>
      <c r="C91" s="478">
        <v>42429</v>
      </c>
      <c r="D91" s="399">
        <v>1538</v>
      </c>
      <c r="E91" s="517">
        <v>42410</v>
      </c>
      <c r="F91" s="600" t="s">
        <v>1107</v>
      </c>
      <c r="G91" s="349" t="s">
        <v>961</v>
      </c>
      <c r="H91" s="485" t="s">
        <v>1863</v>
      </c>
      <c r="I91" s="399" t="s">
        <v>1712</v>
      </c>
      <c r="J91" s="481">
        <v>8</v>
      </c>
      <c r="K91" s="482">
        <v>8.6199999999999992</v>
      </c>
      <c r="L91" s="310">
        <f t="shared" si="3"/>
        <v>68.959999999999994</v>
      </c>
      <c r="M91" s="310">
        <f t="shared" si="4"/>
        <v>11.0336</v>
      </c>
      <c r="N91" s="310">
        <f t="shared" si="5"/>
        <v>79.993599999999986</v>
      </c>
    </row>
    <row r="92" spans="1:14" ht="20.399999999999999" x14ac:dyDescent="0.3">
      <c r="A92" s="598">
        <v>442</v>
      </c>
      <c r="B92" s="517" t="s">
        <v>1845</v>
      </c>
      <c r="C92" s="478">
        <v>42429</v>
      </c>
      <c r="D92" s="399">
        <v>1538</v>
      </c>
      <c r="E92" s="517">
        <v>42410</v>
      </c>
      <c r="F92" s="600" t="s">
        <v>1107</v>
      </c>
      <c r="G92" s="349" t="s">
        <v>961</v>
      </c>
      <c r="H92" s="485" t="s">
        <v>1864</v>
      </c>
      <c r="I92" s="399" t="s">
        <v>1712</v>
      </c>
      <c r="J92" s="481">
        <v>8</v>
      </c>
      <c r="K92" s="482">
        <v>8.6199999999999992</v>
      </c>
      <c r="L92" s="310">
        <f t="shared" si="3"/>
        <v>68.959999999999994</v>
      </c>
      <c r="M92" s="310">
        <f t="shared" si="4"/>
        <v>11.0336</v>
      </c>
      <c r="N92" s="310">
        <f t="shared" si="5"/>
        <v>79.993599999999986</v>
      </c>
    </row>
    <row r="93" spans="1:14" ht="20.399999999999999" x14ac:dyDescent="0.3">
      <c r="A93" s="598">
        <v>442</v>
      </c>
      <c r="B93" s="517" t="s">
        <v>1845</v>
      </c>
      <c r="C93" s="478">
        <v>42429</v>
      </c>
      <c r="D93" s="399">
        <v>1539</v>
      </c>
      <c r="E93" s="517">
        <v>42410</v>
      </c>
      <c r="F93" s="600" t="s">
        <v>1107</v>
      </c>
      <c r="G93" s="349" t="s">
        <v>961</v>
      </c>
      <c r="H93" s="485" t="s">
        <v>1865</v>
      </c>
      <c r="I93" s="399" t="s">
        <v>959</v>
      </c>
      <c r="J93" s="481">
        <v>1</v>
      </c>
      <c r="K93" s="482">
        <v>32.76</v>
      </c>
      <c r="L93" s="310">
        <f t="shared" si="3"/>
        <v>32.76</v>
      </c>
      <c r="M93" s="310">
        <f t="shared" si="4"/>
        <v>5.2416</v>
      </c>
      <c r="N93" s="310">
        <f t="shared" si="5"/>
        <v>38.001599999999996</v>
      </c>
    </row>
    <row r="94" spans="1:14" ht="20.399999999999999" x14ac:dyDescent="0.3">
      <c r="A94" s="598">
        <v>442</v>
      </c>
      <c r="B94" s="517" t="s">
        <v>1845</v>
      </c>
      <c r="C94" s="478">
        <v>42429</v>
      </c>
      <c r="D94" s="399">
        <v>1539</v>
      </c>
      <c r="E94" s="517">
        <v>42410</v>
      </c>
      <c r="F94" s="600" t="s">
        <v>1107</v>
      </c>
      <c r="G94" s="349" t="s">
        <v>961</v>
      </c>
      <c r="H94" s="485" t="s">
        <v>1866</v>
      </c>
      <c r="I94" s="399" t="s">
        <v>231</v>
      </c>
      <c r="J94" s="481">
        <v>4</v>
      </c>
      <c r="K94" s="482">
        <v>68.97</v>
      </c>
      <c r="L94" s="310">
        <f t="shared" si="3"/>
        <v>275.88</v>
      </c>
      <c r="M94" s="310">
        <f t="shared" si="4"/>
        <v>44.140799999999999</v>
      </c>
      <c r="N94" s="310">
        <f t="shared" si="5"/>
        <v>320.02080000000001</v>
      </c>
    </row>
    <row r="95" spans="1:14" ht="20.399999999999999" x14ac:dyDescent="0.3">
      <c r="A95" s="598">
        <v>442</v>
      </c>
      <c r="B95" s="517" t="s">
        <v>1845</v>
      </c>
      <c r="C95" s="478">
        <v>42429</v>
      </c>
      <c r="D95" s="399">
        <v>1539</v>
      </c>
      <c r="E95" s="517">
        <v>42410</v>
      </c>
      <c r="F95" s="600" t="s">
        <v>1107</v>
      </c>
      <c r="G95" s="349" t="s">
        <v>961</v>
      </c>
      <c r="H95" s="485" t="s">
        <v>1867</v>
      </c>
      <c r="I95" s="399" t="s">
        <v>959</v>
      </c>
      <c r="J95" s="481">
        <v>1</v>
      </c>
      <c r="K95" s="482">
        <v>72.41</v>
      </c>
      <c r="L95" s="310">
        <f t="shared" si="3"/>
        <v>72.41</v>
      </c>
      <c r="M95" s="310">
        <f t="shared" si="4"/>
        <v>11.585599999999999</v>
      </c>
      <c r="N95" s="310">
        <f t="shared" si="5"/>
        <v>83.995599999999996</v>
      </c>
    </row>
    <row r="96" spans="1:14" ht="20.399999999999999" x14ac:dyDescent="0.3">
      <c r="A96" s="598">
        <v>442</v>
      </c>
      <c r="B96" s="517" t="s">
        <v>1845</v>
      </c>
      <c r="C96" s="478">
        <v>42429</v>
      </c>
      <c r="D96" s="399">
        <v>1539</v>
      </c>
      <c r="E96" s="517">
        <v>42410</v>
      </c>
      <c r="F96" s="600" t="s">
        <v>1107</v>
      </c>
      <c r="G96" s="349" t="s">
        <v>961</v>
      </c>
      <c r="H96" s="485" t="s">
        <v>1868</v>
      </c>
      <c r="I96" s="399" t="s">
        <v>959</v>
      </c>
      <c r="J96" s="481">
        <v>1</v>
      </c>
      <c r="K96" s="482">
        <v>5.17</v>
      </c>
      <c r="L96" s="310">
        <f t="shared" si="3"/>
        <v>5.17</v>
      </c>
      <c r="M96" s="310">
        <f t="shared" si="4"/>
        <v>0.82720000000000005</v>
      </c>
      <c r="N96" s="310">
        <f t="shared" si="5"/>
        <v>5.9972000000000003</v>
      </c>
    </row>
    <row r="97" spans="1:14" ht="20.399999999999999" x14ac:dyDescent="0.3">
      <c r="A97" s="598">
        <v>442</v>
      </c>
      <c r="B97" s="517" t="s">
        <v>1845</v>
      </c>
      <c r="C97" s="478">
        <v>42429</v>
      </c>
      <c r="D97" s="399">
        <v>1539</v>
      </c>
      <c r="E97" s="517">
        <v>42410</v>
      </c>
      <c r="F97" s="600" t="s">
        <v>1107</v>
      </c>
      <c r="G97" s="349" t="s">
        <v>961</v>
      </c>
      <c r="H97" s="485" t="s">
        <v>1869</v>
      </c>
      <c r="I97" s="399" t="s">
        <v>959</v>
      </c>
      <c r="J97" s="481">
        <v>6</v>
      </c>
      <c r="K97" s="482">
        <v>107.76</v>
      </c>
      <c r="L97" s="310">
        <f t="shared" si="3"/>
        <v>646.56000000000006</v>
      </c>
      <c r="M97" s="310">
        <f t="shared" si="4"/>
        <v>103.44960000000002</v>
      </c>
      <c r="N97" s="310">
        <f t="shared" si="5"/>
        <v>750.00960000000009</v>
      </c>
    </row>
    <row r="98" spans="1:14" ht="30.6" x14ac:dyDescent="0.3">
      <c r="A98" s="598">
        <v>442</v>
      </c>
      <c r="B98" s="517" t="s">
        <v>1845</v>
      </c>
      <c r="C98" s="478">
        <v>42429</v>
      </c>
      <c r="D98" s="399">
        <v>1539</v>
      </c>
      <c r="E98" s="517">
        <v>42410</v>
      </c>
      <c r="F98" s="600" t="s">
        <v>1107</v>
      </c>
      <c r="G98" s="349" t="s">
        <v>961</v>
      </c>
      <c r="H98" s="485" t="s">
        <v>1870</v>
      </c>
      <c r="I98" s="399" t="s">
        <v>959</v>
      </c>
      <c r="J98" s="481">
        <v>1</v>
      </c>
      <c r="K98" s="482">
        <v>12.93</v>
      </c>
      <c r="L98" s="310">
        <f t="shared" si="3"/>
        <v>12.93</v>
      </c>
      <c r="M98" s="310">
        <f t="shared" si="4"/>
        <v>2.0688</v>
      </c>
      <c r="N98" s="310">
        <f t="shared" si="5"/>
        <v>14.998799999999999</v>
      </c>
    </row>
    <row r="99" spans="1:14" ht="20.399999999999999" x14ac:dyDescent="0.3">
      <c r="A99" s="598">
        <v>442</v>
      </c>
      <c r="B99" s="517" t="s">
        <v>1845</v>
      </c>
      <c r="C99" s="478">
        <v>42429</v>
      </c>
      <c r="D99" s="399">
        <v>1539</v>
      </c>
      <c r="E99" s="517">
        <v>42410</v>
      </c>
      <c r="F99" s="600" t="s">
        <v>1107</v>
      </c>
      <c r="G99" s="349" t="s">
        <v>961</v>
      </c>
      <c r="H99" s="485" t="s">
        <v>1871</v>
      </c>
      <c r="I99" s="399" t="s">
        <v>231</v>
      </c>
      <c r="J99" s="481">
        <v>20</v>
      </c>
      <c r="K99" s="482">
        <v>16.38</v>
      </c>
      <c r="L99" s="310">
        <f t="shared" si="3"/>
        <v>327.59999999999997</v>
      </c>
      <c r="M99" s="310">
        <f t="shared" si="4"/>
        <v>52.415999999999997</v>
      </c>
      <c r="N99" s="310">
        <f t="shared" si="5"/>
        <v>380.01599999999996</v>
      </c>
    </row>
    <row r="100" spans="1:14" ht="30.6" x14ac:dyDescent="0.3">
      <c r="A100" s="598">
        <v>498</v>
      </c>
      <c r="B100" s="517" t="s">
        <v>1872</v>
      </c>
      <c r="C100" s="478">
        <v>42437</v>
      </c>
      <c r="D100" s="399">
        <v>1596</v>
      </c>
      <c r="E100" s="517">
        <v>42430</v>
      </c>
      <c r="F100" s="600" t="s">
        <v>1100</v>
      </c>
      <c r="G100" s="349" t="s">
        <v>1089</v>
      </c>
      <c r="H100" s="485" t="s">
        <v>1873</v>
      </c>
      <c r="I100" s="399" t="s">
        <v>1084</v>
      </c>
      <c r="J100" s="481">
        <v>2</v>
      </c>
      <c r="K100" s="482">
        <v>300</v>
      </c>
      <c r="L100" s="310">
        <f t="shared" si="3"/>
        <v>600</v>
      </c>
      <c r="M100" s="310">
        <f t="shared" si="4"/>
        <v>96</v>
      </c>
      <c r="N100" s="310">
        <f t="shared" si="5"/>
        <v>696</v>
      </c>
    </row>
    <row r="101" spans="1:14" ht="40.799999999999997" x14ac:dyDescent="0.3">
      <c r="A101" s="598">
        <v>371</v>
      </c>
      <c r="B101" s="517" t="s">
        <v>1874</v>
      </c>
      <c r="C101" s="478">
        <v>42412</v>
      </c>
      <c r="D101" s="399"/>
      <c r="E101" s="517">
        <v>42411</v>
      </c>
      <c r="F101" s="600" t="s">
        <v>1122</v>
      </c>
      <c r="G101" s="349" t="s">
        <v>1018</v>
      </c>
      <c r="H101" s="485" t="s">
        <v>1875</v>
      </c>
      <c r="I101" s="399"/>
      <c r="J101" s="481"/>
      <c r="K101" s="482"/>
      <c r="L101" s="310">
        <f t="shared" si="3"/>
        <v>0</v>
      </c>
      <c r="M101" s="310">
        <f t="shared" si="4"/>
        <v>0</v>
      </c>
      <c r="N101" s="482">
        <v>5400</v>
      </c>
    </row>
    <row r="102" spans="1:14" ht="40.799999999999997" x14ac:dyDescent="0.3">
      <c r="A102" s="598">
        <v>427</v>
      </c>
      <c r="B102" s="517" t="s">
        <v>1876</v>
      </c>
      <c r="C102" s="478">
        <v>42423</v>
      </c>
      <c r="D102" s="399"/>
      <c r="E102" s="399"/>
      <c r="F102" s="600" t="s">
        <v>1122</v>
      </c>
      <c r="G102" s="349" t="s">
        <v>1018</v>
      </c>
      <c r="H102" s="485" t="s">
        <v>1563</v>
      </c>
      <c r="I102" s="399"/>
      <c r="J102" s="481"/>
      <c r="K102" s="482"/>
      <c r="L102" s="310">
        <f t="shared" si="3"/>
        <v>0</v>
      </c>
      <c r="M102" s="310">
        <f t="shared" si="4"/>
        <v>0</v>
      </c>
      <c r="N102" s="482">
        <v>10500</v>
      </c>
    </row>
    <row r="103" spans="1:14" ht="30.6" x14ac:dyDescent="0.3">
      <c r="A103" s="598">
        <v>464</v>
      </c>
      <c r="B103" s="517" t="s">
        <v>1877</v>
      </c>
      <c r="C103" s="478">
        <v>42432</v>
      </c>
      <c r="D103" s="399">
        <v>809</v>
      </c>
      <c r="E103" s="517">
        <v>42429</v>
      </c>
      <c r="F103" s="600" t="s">
        <v>1100</v>
      </c>
      <c r="G103" s="349" t="s">
        <v>1635</v>
      </c>
      <c r="H103" s="485" t="s">
        <v>1878</v>
      </c>
      <c r="I103" s="399" t="s">
        <v>959</v>
      </c>
      <c r="J103" s="481">
        <v>3</v>
      </c>
      <c r="K103" s="482">
        <v>77.58</v>
      </c>
      <c r="L103" s="310">
        <f t="shared" si="3"/>
        <v>232.74</v>
      </c>
      <c r="M103" s="310">
        <f t="shared" si="4"/>
        <v>37.238400000000006</v>
      </c>
      <c r="N103" s="310">
        <f t="shared" si="5"/>
        <v>269.97840000000002</v>
      </c>
    </row>
    <row r="104" spans="1:14" ht="30.6" x14ac:dyDescent="0.3">
      <c r="A104" s="598">
        <v>464</v>
      </c>
      <c r="B104" s="517" t="s">
        <v>1877</v>
      </c>
      <c r="C104" s="478">
        <v>42432</v>
      </c>
      <c r="D104" s="399">
        <v>809</v>
      </c>
      <c r="E104" s="517">
        <v>42429</v>
      </c>
      <c r="F104" s="600" t="s">
        <v>1100</v>
      </c>
      <c r="G104" s="349" t="s">
        <v>1635</v>
      </c>
      <c r="H104" s="485" t="s">
        <v>1879</v>
      </c>
      <c r="I104" s="399" t="s">
        <v>959</v>
      </c>
      <c r="J104" s="481">
        <v>5</v>
      </c>
      <c r="K104" s="482">
        <v>77.58</v>
      </c>
      <c r="L104" s="310">
        <f t="shared" si="3"/>
        <v>387.9</v>
      </c>
      <c r="M104" s="310">
        <f t="shared" si="4"/>
        <v>62.064</v>
      </c>
      <c r="N104" s="310">
        <f t="shared" si="5"/>
        <v>449.964</v>
      </c>
    </row>
    <row r="105" spans="1:14" ht="30.6" x14ac:dyDescent="0.3">
      <c r="A105" s="598">
        <v>464</v>
      </c>
      <c r="B105" s="517" t="s">
        <v>1877</v>
      </c>
      <c r="C105" s="478">
        <v>42432</v>
      </c>
      <c r="D105" s="399">
        <v>809</v>
      </c>
      <c r="E105" s="517">
        <v>42429</v>
      </c>
      <c r="F105" s="600" t="s">
        <v>1100</v>
      </c>
      <c r="G105" s="349" t="s">
        <v>1635</v>
      </c>
      <c r="H105" s="485" t="s">
        <v>1880</v>
      </c>
      <c r="I105" s="399" t="s">
        <v>959</v>
      </c>
      <c r="J105" s="481">
        <v>2</v>
      </c>
      <c r="K105" s="482">
        <v>34.479999999999997</v>
      </c>
      <c r="L105" s="310">
        <f t="shared" si="3"/>
        <v>68.959999999999994</v>
      </c>
      <c r="M105" s="310">
        <f t="shared" si="4"/>
        <v>11.0336</v>
      </c>
      <c r="N105" s="310">
        <f t="shared" si="5"/>
        <v>79.993599999999986</v>
      </c>
    </row>
    <row r="106" spans="1:14" ht="30.6" x14ac:dyDescent="0.3">
      <c r="A106" s="598">
        <v>464</v>
      </c>
      <c r="B106" s="517" t="s">
        <v>1877</v>
      </c>
      <c r="C106" s="478">
        <v>42432</v>
      </c>
      <c r="D106" s="399">
        <v>809</v>
      </c>
      <c r="E106" s="517">
        <v>42429</v>
      </c>
      <c r="F106" s="600" t="s">
        <v>1100</v>
      </c>
      <c r="G106" s="349" t="s">
        <v>1635</v>
      </c>
      <c r="H106" s="485" t="s">
        <v>1881</v>
      </c>
      <c r="I106" s="399" t="s">
        <v>959</v>
      </c>
      <c r="J106" s="481">
        <v>1</v>
      </c>
      <c r="K106" s="482">
        <v>30.17</v>
      </c>
      <c r="L106" s="310">
        <f t="shared" si="3"/>
        <v>30.17</v>
      </c>
      <c r="M106" s="310">
        <f t="shared" si="4"/>
        <v>4.8272000000000004</v>
      </c>
      <c r="N106" s="310">
        <f t="shared" si="5"/>
        <v>34.997199999999999</v>
      </c>
    </row>
    <row r="107" spans="1:14" ht="30.6" x14ac:dyDescent="0.3">
      <c r="A107" s="598">
        <v>464</v>
      </c>
      <c r="B107" s="517" t="s">
        <v>1877</v>
      </c>
      <c r="C107" s="478">
        <v>42432</v>
      </c>
      <c r="D107" s="399">
        <v>809</v>
      </c>
      <c r="E107" s="517">
        <v>42429</v>
      </c>
      <c r="F107" s="600" t="s">
        <v>1100</v>
      </c>
      <c r="G107" s="349" t="s">
        <v>1635</v>
      </c>
      <c r="H107" s="485" t="s">
        <v>1882</v>
      </c>
      <c r="I107" s="399" t="s">
        <v>959</v>
      </c>
      <c r="J107" s="481">
        <v>1</v>
      </c>
      <c r="K107" s="482">
        <v>129.31</v>
      </c>
      <c r="L107" s="310">
        <f t="shared" si="3"/>
        <v>129.31</v>
      </c>
      <c r="M107" s="310">
        <f t="shared" si="4"/>
        <v>20.689600000000002</v>
      </c>
      <c r="N107" s="310">
        <f t="shared" si="5"/>
        <v>149.99960000000002</v>
      </c>
    </row>
    <row r="108" spans="1:14" ht="30.6" x14ac:dyDescent="0.3">
      <c r="A108" s="598">
        <v>464</v>
      </c>
      <c r="B108" s="517" t="s">
        <v>1877</v>
      </c>
      <c r="C108" s="478">
        <v>42432</v>
      </c>
      <c r="D108" s="399">
        <v>809</v>
      </c>
      <c r="E108" s="517">
        <v>42429</v>
      </c>
      <c r="F108" s="600" t="s">
        <v>1100</v>
      </c>
      <c r="G108" s="349" t="s">
        <v>1635</v>
      </c>
      <c r="H108" s="485" t="s">
        <v>1883</v>
      </c>
      <c r="I108" s="399" t="s">
        <v>959</v>
      </c>
      <c r="J108" s="481">
        <v>4</v>
      </c>
      <c r="K108" s="482">
        <v>51.73</v>
      </c>
      <c r="L108" s="310">
        <f t="shared" si="3"/>
        <v>206.92</v>
      </c>
      <c r="M108" s="310">
        <f t="shared" si="4"/>
        <v>33.107199999999999</v>
      </c>
      <c r="N108" s="310">
        <f t="shared" si="5"/>
        <v>240.02719999999999</v>
      </c>
    </row>
    <row r="109" spans="1:14" ht="30.6" x14ac:dyDescent="0.3">
      <c r="A109" s="598">
        <v>464</v>
      </c>
      <c r="B109" s="517" t="s">
        <v>1877</v>
      </c>
      <c r="C109" s="478">
        <v>42432</v>
      </c>
      <c r="D109" s="399">
        <v>809</v>
      </c>
      <c r="E109" s="517">
        <v>42429</v>
      </c>
      <c r="F109" s="600" t="s">
        <v>1100</v>
      </c>
      <c r="G109" s="349" t="s">
        <v>1635</v>
      </c>
      <c r="H109" s="485" t="s">
        <v>1884</v>
      </c>
      <c r="I109" s="399" t="s">
        <v>959</v>
      </c>
      <c r="J109" s="481">
        <v>4</v>
      </c>
      <c r="K109" s="482">
        <v>25.87</v>
      </c>
      <c r="L109" s="310">
        <f t="shared" si="3"/>
        <v>103.48</v>
      </c>
      <c r="M109" s="310">
        <f t="shared" si="4"/>
        <v>16.556800000000003</v>
      </c>
      <c r="N109" s="310">
        <f t="shared" si="5"/>
        <v>120.0368</v>
      </c>
    </row>
    <row r="110" spans="1:14" ht="30.6" x14ac:dyDescent="0.3">
      <c r="A110" s="598">
        <v>464</v>
      </c>
      <c r="B110" s="517" t="s">
        <v>1877</v>
      </c>
      <c r="C110" s="478">
        <v>42432</v>
      </c>
      <c r="D110" s="399">
        <v>809</v>
      </c>
      <c r="E110" s="517">
        <v>42429</v>
      </c>
      <c r="F110" s="600" t="s">
        <v>1100</v>
      </c>
      <c r="G110" s="349" t="s">
        <v>1635</v>
      </c>
      <c r="H110" s="485" t="s">
        <v>1885</v>
      </c>
      <c r="I110" s="399" t="s">
        <v>959</v>
      </c>
      <c r="J110" s="481">
        <v>3</v>
      </c>
      <c r="K110" s="482">
        <v>77.59</v>
      </c>
      <c r="L110" s="310">
        <f t="shared" si="3"/>
        <v>232.77</v>
      </c>
      <c r="M110" s="310">
        <f t="shared" si="4"/>
        <v>37.243200000000002</v>
      </c>
      <c r="N110" s="310">
        <f t="shared" si="5"/>
        <v>270.01319999999998</v>
      </c>
    </row>
    <row r="111" spans="1:14" ht="71.400000000000006" x14ac:dyDescent="0.3">
      <c r="A111" s="598">
        <v>2</v>
      </c>
      <c r="B111" s="517" t="s">
        <v>1886</v>
      </c>
      <c r="C111" s="478">
        <v>42443</v>
      </c>
      <c r="D111" s="399" t="s">
        <v>1887</v>
      </c>
      <c r="E111" s="517">
        <v>42431</v>
      </c>
      <c r="F111" s="600" t="s">
        <v>1107</v>
      </c>
      <c r="G111" s="349" t="s">
        <v>1835</v>
      </c>
      <c r="H111" s="485" t="s">
        <v>1888</v>
      </c>
      <c r="I111" s="399" t="s">
        <v>959</v>
      </c>
      <c r="J111" s="481">
        <v>8</v>
      </c>
      <c r="K111" s="482">
        <v>189.66</v>
      </c>
      <c r="L111" s="310">
        <f t="shared" si="3"/>
        <v>1517.28</v>
      </c>
      <c r="M111" s="310">
        <f t="shared" si="4"/>
        <v>242.76480000000001</v>
      </c>
      <c r="N111" s="310">
        <f t="shared" si="5"/>
        <v>1760.0447999999999</v>
      </c>
    </row>
    <row r="112" spans="1:14" ht="204" x14ac:dyDescent="0.3">
      <c r="A112" s="598">
        <v>3</v>
      </c>
      <c r="B112" s="517" t="s">
        <v>1889</v>
      </c>
      <c r="C112" s="478">
        <v>42443</v>
      </c>
      <c r="D112" s="399">
        <v>5</v>
      </c>
      <c r="E112" s="517">
        <v>42432</v>
      </c>
      <c r="F112" s="600" t="s">
        <v>1165</v>
      </c>
      <c r="G112" s="349" t="s">
        <v>1890</v>
      </c>
      <c r="H112" s="485" t="s">
        <v>1891</v>
      </c>
      <c r="I112" s="399" t="s">
        <v>959</v>
      </c>
      <c r="J112" s="481">
        <v>2</v>
      </c>
      <c r="K112" s="482">
        <v>2800</v>
      </c>
      <c r="L112" s="310">
        <f t="shared" si="3"/>
        <v>5600</v>
      </c>
      <c r="M112" s="310">
        <f t="shared" si="4"/>
        <v>896</v>
      </c>
      <c r="N112" s="310">
        <f t="shared" si="5"/>
        <v>6496</v>
      </c>
    </row>
    <row r="113" spans="1:14" ht="173.4" x14ac:dyDescent="0.3">
      <c r="A113" s="598">
        <v>3</v>
      </c>
      <c r="B113" s="338" t="s">
        <v>1889</v>
      </c>
      <c r="C113" s="478">
        <v>42443</v>
      </c>
      <c r="D113" s="399">
        <v>5</v>
      </c>
      <c r="E113" s="517">
        <v>42432</v>
      </c>
      <c r="F113" s="600" t="s">
        <v>1165</v>
      </c>
      <c r="G113" s="349" t="s">
        <v>1890</v>
      </c>
      <c r="H113" s="485" t="s">
        <v>1892</v>
      </c>
      <c r="I113" s="399" t="s">
        <v>959</v>
      </c>
      <c r="J113" s="481">
        <v>2</v>
      </c>
      <c r="K113" s="482">
        <v>6800</v>
      </c>
      <c r="L113" s="310">
        <f t="shared" si="3"/>
        <v>13600</v>
      </c>
      <c r="M113" s="310">
        <f t="shared" si="4"/>
        <v>2176</v>
      </c>
      <c r="N113" s="310">
        <f t="shared" si="5"/>
        <v>15776</v>
      </c>
    </row>
    <row r="114" spans="1:14" ht="30.6" x14ac:dyDescent="0.3">
      <c r="A114" s="645" t="s">
        <v>383</v>
      </c>
      <c r="B114" s="338" t="s">
        <v>1115</v>
      </c>
      <c r="C114" s="478">
        <v>42496</v>
      </c>
      <c r="D114" s="399">
        <v>1634</v>
      </c>
      <c r="E114" s="517">
        <v>42451</v>
      </c>
      <c r="F114" s="600" t="s">
        <v>1107</v>
      </c>
      <c r="G114" s="349" t="s">
        <v>1089</v>
      </c>
      <c r="H114" s="485" t="s">
        <v>1090</v>
      </c>
      <c r="I114" s="399" t="s">
        <v>51</v>
      </c>
      <c r="J114" s="481">
        <v>1</v>
      </c>
      <c r="K114" s="482">
        <v>1600</v>
      </c>
      <c r="L114" s="310">
        <f t="shared" si="3"/>
        <v>1600</v>
      </c>
      <c r="M114" s="310">
        <f t="shared" si="4"/>
        <v>256</v>
      </c>
      <c r="N114" s="310">
        <f t="shared" si="5"/>
        <v>1856</v>
      </c>
    </row>
    <row r="115" spans="1:14" ht="30.6" x14ac:dyDescent="0.3">
      <c r="A115" s="645" t="s">
        <v>383</v>
      </c>
      <c r="B115" s="338" t="s">
        <v>1115</v>
      </c>
      <c r="C115" s="478">
        <v>42496</v>
      </c>
      <c r="D115" s="399">
        <v>1634</v>
      </c>
      <c r="E115" s="517">
        <v>42451</v>
      </c>
      <c r="F115" s="600" t="s">
        <v>1107</v>
      </c>
      <c r="G115" s="349" t="s">
        <v>1089</v>
      </c>
      <c r="H115" s="485" t="s">
        <v>1893</v>
      </c>
      <c r="I115" s="399" t="s">
        <v>959</v>
      </c>
      <c r="J115" s="481">
        <v>2</v>
      </c>
      <c r="K115" s="482">
        <v>35</v>
      </c>
      <c r="L115" s="310">
        <f t="shared" si="3"/>
        <v>70</v>
      </c>
      <c r="M115" s="310">
        <f t="shared" si="4"/>
        <v>11.200000000000001</v>
      </c>
      <c r="N115" s="310">
        <f t="shared" si="5"/>
        <v>81.2</v>
      </c>
    </row>
    <row r="116" spans="1:14" ht="71.400000000000006" x14ac:dyDescent="0.3">
      <c r="A116" s="598">
        <v>27</v>
      </c>
      <c r="B116" s="338" t="s">
        <v>1894</v>
      </c>
      <c r="C116" s="478">
        <v>42459</v>
      </c>
      <c r="D116" s="399">
        <v>322</v>
      </c>
      <c r="E116" s="517">
        <v>42444</v>
      </c>
      <c r="F116" s="600" t="s">
        <v>1107</v>
      </c>
      <c r="G116" s="349" t="s">
        <v>1895</v>
      </c>
      <c r="H116" s="485" t="s">
        <v>1896</v>
      </c>
      <c r="I116" s="399" t="s">
        <v>959</v>
      </c>
      <c r="J116" s="481">
        <v>1</v>
      </c>
      <c r="K116" s="482">
        <v>20400</v>
      </c>
      <c r="L116" s="310">
        <f t="shared" si="3"/>
        <v>20400</v>
      </c>
      <c r="M116" s="310">
        <f t="shared" si="4"/>
        <v>3264</v>
      </c>
      <c r="N116" s="310">
        <f t="shared" si="5"/>
        <v>23664</v>
      </c>
    </row>
    <row r="117" spans="1:14" ht="122.4" x14ac:dyDescent="0.3">
      <c r="A117" s="598">
        <v>27</v>
      </c>
      <c r="B117" s="338" t="s">
        <v>1894</v>
      </c>
      <c r="C117" s="478">
        <v>42459</v>
      </c>
      <c r="D117" s="399">
        <v>322</v>
      </c>
      <c r="E117" s="517">
        <v>42444</v>
      </c>
      <c r="F117" s="600" t="s">
        <v>1107</v>
      </c>
      <c r="G117" s="349" t="s">
        <v>1895</v>
      </c>
      <c r="H117" s="485" t="s">
        <v>1897</v>
      </c>
      <c r="I117" s="399" t="s">
        <v>959</v>
      </c>
      <c r="J117" s="481">
        <v>2</v>
      </c>
      <c r="K117" s="482">
        <v>5200</v>
      </c>
      <c r="L117" s="310">
        <f t="shared" si="3"/>
        <v>10400</v>
      </c>
      <c r="M117" s="310">
        <f t="shared" si="4"/>
        <v>1664</v>
      </c>
      <c r="N117" s="310">
        <f t="shared" si="5"/>
        <v>12064</v>
      </c>
    </row>
    <row r="118" spans="1:14" ht="122.4" x14ac:dyDescent="0.3">
      <c r="A118" s="598">
        <v>27</v>
      </c>
      <c r="B118" s="338" t="s">
        <v>1894</v>
      </c>
      <c r="C118" s="478">
        <v>42459</v>
      </c>
      <c r="D118" s="399">
        <v>322</v>
      </c>
      <c r="E118" s="517">
        <v>42444</v>
      </c>
      <c r="F118" s="600" t="s">
        <v>1107</v>
      </c>
      <c r="G118" s="349" t="s">
        <v>1895</v>
      </c>
      <c r="H118" s="485" t="s">
        <v>1898</v>
      </c>
      <c r="I118" s="399" t="s">
        <v>959</v>
      </c>
      <c r="J118" s="481">
        <v>1</v>
      </c>
      <c r="K118" s="482">
        <v>9100</v>
      </c>
      <c r="L118" s="310">
        <f t="shared" si="3"/>
        <v>9100</v>
      </c>
      <c r="M118" s="310">
        <f t="shared" si="4"/>
        <v>1456</v>
      </c>
      <c r="N118" s="310">
        <f t="shared" si="5"/>
        <v>10556</v>
      </c>
    </row>
    <row r="119" spans="1:14" ht="71.400000000000006" x14ac:dyDescent="0.3">
      <c r="A119" s="598">
        <v>27</v>
      </c>
      <c r="B119" s="338" t="s">
        <v>1894</v>
      </c>
      <c r="C119" s="478">
        <v>42459</v>
      </c>
      <c r="D119" s="399">
        <v>323</v>
      </c>
      <c r="E119" s="517">
        <v>42444</v>
      </c>
      <c r="F119" s="600" t="s">
        <v>1107</v>
      </c>
      <c r="G119" s="349" t="s">
        <v>1895</v>
      </c>
      <c r="H119" s="485" t="s">
        <v>1899</v>
      </c>
      <c r="I119" s="399" t="s">
        <v>959</v>
      </c>
      <c r="J119" s="481">
        <v>1</v>
      </c>
      <c r="K119" s="482">
        <v>13200</v>
      </c>
      <c r="L119" s="310">
        <f t="shared" si="3"/>
        <v>13200</v>
      </c>
      <c r="M119" s="310">
        <f t="shared" si="4"/>
        <v>2112</v>
      </c>
      <c r="N119" s="310">
        <f t="shared" si="5"/>
        <v>15312</v>
      </c>
    </row>
    <row r="120" spans="1:14" ht="71.400000000000006" x14ac:dyDescent="0.3">
      <c r="A120" s="598">
        <v>27</v>
      </c>
      <c r="B120" s="338" t="s">
        <v>1894</v>
      </c>
      <c r="C120" s="478">
        <v>42459</v>
      </c>
      <c r="D120" s="399">
        <v>323</v>
      </c>
      <c r="E120" s="517">
        <v>42444</v>
      </c>
      <c r="F120" s="600" t="s">
        <v>1107</v>
      </c>
      <c r="G120" s="349" t="s">
        <v>1895</v>
      </c>
      <c r="H120" s="485" t="s">
        <v>1900</v>
      </c>
      <c r="I120" s="399" t="s">
        <v>959</v>
      </c>
      <c r="J120" s="481">
        <v>1</v>
      </c>
      <c r="K120" s="482">
        <v>14800</v>
      </c>
      <c r="L120" s="310">
        <f t="shared" si="3"/>
        <v>14800</v>
      </c>
      <c r="M120" s="310">
        <f t="shared" si="4"/>
        <v>2368</v>
      </c>
      <c r="N120" s="310">
        <f t="shared" si="5"/>
        <v>17168</v>
      </c>
    </row>
    <row r="121" spans="1:14" ht="51" x14ac:dyDescent="0.3">
      <c r="A121" s="598">
        <v>27</v>
      </c>
      <c r="B121" s="338" t="s">
        <v>1894</v>
      </c>
      <c r="C121" s="478">
        <v>42459</v>
      </c>
      <c r="D121" s="399">
        <v>323</v>
      </c>
      <c r="E121" s="517">
        <v>42444</v>
      </c>
      <c r="F121" s="600" t="s">
        <v>1107</v>
      </c>
      <c r="G121" s="349" t="s">
        <v>1895</v>
      </c>
      <c r="H121" s="485" t="s">
        <v>1901</v>
      </c>
      <c r="I121" s="399" t="s">
        <v>959</v>
      </c>
      <c r="J121" s="481">
        <v>1</v>
      </c>
      <c r="K121" s="482">
        <v>6200</v>
      </c>
      <c r="L121" s="310">
        <f t="shared" si="3"/>
        <v>6200</v>
      </c>
      <c r="M121" s="310">
        <f t="shared" si="4"/>
        <v>992</v>
      </c>
      <c r="N121" s="310">
        <f t="shared" si="5"/>
        <v>7192</v>
      </c>
    </row>
    <row r="122" spans="1:14" ht="40.799999999999997" x14ac:dyDescent="0.3">
      <c r="A122" s="598">
        <v>448</v>
      </c>
      <c r="B122" s="338" t="s">
        <v>1902</v>
      </c>
      <c r="C122" s="478">
        <v>42430</v>
      </c>
      <c r="D122" s="399"/>
      <c r="E122" s="517">
        <v>42430</v>
      </c>
      <c r="F122" s="600" t="s">
        <v>1122</v>
      </c>
      <c r="G122" s="349" t="s">
        <v>1018</v>
      </c>
      <c r="H122" s="485" t="s">
        <v>1903</v>
      </c>
      <c r="I122" s="399"/>
      <c r="J122" s="481"/>
      <c r="K122" s="482"/>
      <c r="L122" s="310">
        <f t="shared" si="3"/>
        <v>0</v>
      </c>
      <c r="M122" s="310">
        <f t="shared" si="4"/>
        <v>0</v>
      </c>
      <c r="N122" s="646">
        <v>6900</v>
      </c>
    </row>
    <row r="123" spans="1:14" ht="30.6" x14ac:dyDescent="0.3">
      <c r="A123" s="598">
        <v>228</v>
      </c>
      <c r="B123" s="338" t="s">
        <v>1904</v>
      </c>
      <c r="C123" s="478">
        <v>42383</v>
      </c>
      <c r="D123" s="399"/>
      <c r="E123" s="399"/>
      <c r="F123" s="600" t="s">
        <v>1122</v>
      </c>
      <c r="G123" s="349" t="s">
        <v>1018</v>
      </c>
      <c r="H123" s="485" t="s">
        <v>1905</v>
      </c>
      <c r="I123" s="399"/>
      <c r="J123" s="481"/>
      <c r="K123" s="482"/>
      <c r="L123" s="310">
        <f t="shared" si="3"/>
        <v>0</v>
      </c>
      <c r="M123" s="310">
        <f t="shared" si="4"/>
        <v>0</v>
      </c>
      <c r="N123" s="647">
        <v>10440</v>
      </c>
    </row>
    <row r="124" spans="1:14" ht="20.399999999999999" x14ac:dyDescent="0.3">
      <c r="A124" s="645" t="s">
        <v>1113</v>
      </c>
      <c r="B124" s="338" t="s">
        <v>1114</v>
      </c>
      <c r="C124" s="478">
        <v>42496</v>
      </c>
      <c r="D124" s="399">
        <v>1600</v>
      </c>
      <c r="E124" s="517">
        <v>42459</v>
      </c>
      <c r="F124" s="600" t="s">
        <v>1100</v>
      </c>
      <c r="G124" s="349" t="s">
        <v>106</v>
      </c>
      <c r="H124" s="485" t="s">
        <v>1906</v>
      </c>
      <c r="I124" s="399" t="s">
        <v>959</v>
      </c>
      <c r="J124" s="481">
        <v>1</v>
      </c>
      <c r="K124" s="482">
        <v>275.86</v>
      </c>
      <c r="L124" s="310">
        <f t="shared" si="3"/>
        <v>275.86</v>
      </c>
      <c r="M124" s="310">
        <f t="shared" si="4"/>
        <v>44.137600000000006</v>
      </c>
      <c r="N124" s="310">
        <f t="shared" si="5"/>
        <v>319.99760000000003</v>
      </c>
    </row>
    <row r="125" spans="1:14" ht="20.399999999999999" x14ac:dyDescent="0.3">
      <c r="A125" s="645" t="s">
        <v>1113</v>
      </c>
      <c r="B125" s="338" t="s">
        <v>1114</v>
      </c>
      <c r="C125" s="478">
        <v>42496</v>
      </c>
      <c r="D125" s="399">
        <v>1600</v>
      </c>
      <c r="E125" s="517">
        <v>42459</v>
      </c>
      <c r="F125" s="600" t="s">
        <v>1100</v>
      </c>
      <c r="G125" s="349" t="s">
        <v>106</v>
      </c>
      <c r="H125" s="485" t="s">
        <v>1907</v>
      </c>
      <c r="I125" s="399" t="s">
        <v>959</v>
      </c>
      <c r="J125" s="481">
        <v>1</v>
      </c>
      <c r="K125" s="482">
        <v>56.03</v>
      </c>
      <c r="L125" s="310">
        <f t="shared" si="3"/>
        <v>56.03</v>
      </c>
      <c r="M125" s="310">
        <f t="shared" si="4"/>
        <v>8.9648000000000003</v>
      </c>
      <c r="N125" s="310">
        <f t="shared" si="5"/>
        <v>64.994799999999998</v>
      </c>
    </row>
    <row r="126" spans="1:14" ht="20.399999999999999" x14ac:dyDescent="0.3">
      <c r="A126" s="645" t="s">
        <v>1113</v>
      </c>
      <c r="B126" s="338" t="s">
        <v>1114</v>
      </c>
      <c r="C126" s="478">
        <v>42496</v>
      </c>
      <c r="D126" s="399">
        <v>1600</v>
      </c>
      <c r="E126" s="517">
        <v>42459</v>
      </c>
      <c r="F126" s="600" t="s">
        <v>1100</v>
      </c>
      <c r="G126" s="349" t="s">
        <v>106</v>
      </c>
      <c r="H126" s="485" t="s">
        <v>1088</v>
      </c>
      <c r="I126" s="399" t="s">
        <v>959</v>
      </c>
      <c r="J126" s="481">
        <v>8</v>
      </c>
      <c r="K126" s="482">
        <v>144.83000000000001</v>
      </c>
      <c r="L126" s="310">
        <f t="shared" si="3"/>
        <v>1158.6400000000001</v>
      </c>
      <c r="M126" s="310">
        <f t="shared" si="4"/>
        <v>185.38240000000002</v>
      </c>
      <c r="N126" s="310">
        <f t="shared" si="5"/>
        <v>1344.0224000000001</v>
      </c>
    </row>
    <row r="127" spans="1:14" ht="20.399999999999999" x14ac:dyDescent="0.3">
      <c r="A127" s="645" t="s">
        <v>1113</v>
      </c>
      <c r="B127" s="338" t="s">
        <v>1114</v>
      </c>
      <c r="C127" s="478">
        <v>42496</v>
      </c>
      <c r="D127" s="399">
        <v>1600</v>
      </c>
      <c r="E127" s="517">
        <v>42459</v>
      </c>
      <c r="F127" s="600" t="s">
        <v>1100</v>
      </c>
      <c r="G127" s="349" t="s">
        <v>106</v>
      </c>
      <c r="H127" s="485" t="s">
        <v>1908</v>
      </c>
      <c r="I127" s="399" t="s">
        <v>959</v>
      </c>
      <c r="J127" s="481">
        <v>8</v>
      </c>
      <c r="K127" s="482">
        <v>60.34</v>
      </c>
      <c r="L127" s="310">
        <f t="shared" si="3"/>
        <v>482.72</v>
      </c>
      <c r="M127" s="310">
        <f t="shared" si="4"/>
        <v>77.235200000000006</v>
      </c>
      <c r="N127" s="310">
        <f t="shared" si="5"/>
        <v>559.95519999999999</v>
      </c>
    </row>
    <row r="128" spans="1:14" ht="61.2" x14ac:dyDescent="0.3">
      <c r="A128" s="645" t="s">
        <v>381</v>
      </c>
      <c r="B128" s="338" t="s">
        <v>1116</v>
      </c>
      <c r="C128" s="478">
        <v>42496</v>
      </c>
      <c r="D128" s="399">
        <v>457</v>
      </c>
      <c r="E128" s="517">
        <v>42458</v>
      </c>
      <c r="F128" s="600" t="s">
        <v>1107</v>
      </c>
      <c r="G128" s="601" t="s">
        <v>1091</v>
      </c>
      <c r="H128" s="485" t="s">
        <v>1092</v>
      </c>
      <c r="I128" s="399" t="s">
        <v>231</v>
      </c>
      <c r="J128" s="481">
        <v>30</v>
      </c>
      <c r="K128" s="482">
        <v>387.93</v>
      </c>
      <c r="L128" s="310">
        <f t="shared" si="3"/>
        <v>11637.9</v>
      </c>
      <c r="M128" s="310">
        <f t="shared" si="4"/>
        <v>1862.0640000000001</v>
      </c>
      <c r="N128" s="310">
        <f t="shared" si="5"/>
        <v>13499.964</v>
      </c>
    </row>
    <row r="129" spans="1:14" ht="30.6" x14ac:dyDescent="0.3">
      <c r="A129" s="645" t="s">
        <v>1118</v>
      </c>
      <c r="B129" s="338" t="s">
        <v>1117</v>
      </c>
      <c r="C129" s="478">
        <v>42496</v>
      </c>
      <c r="D129" s="399">
        <v>460</v>
      </c>
      <c r="E129" s="517">
        <v>42458</v>
      </c>
      <c r="F129" s="600" t="s">
        <v>1107</v>
      </c>
      <c r="G129" s="349" t="s">
        <v>1091</v>
      </c>
      <c r="H129" s="485" t="s">
        <v>1093</v>
      </c>
      <c r="I129" s="399" t="s">
        <v>96</v>
      </c>
      <c r="J129" s="481">
        <v>2</v>
      </c>
      <c r="K129" s="482">
        <v>290.95</v>
      </c>
      <c r="L129" s="310">
        <f t="shared" si="3"/>
        <v>581.9</v>
      </c>
      <c r="M129" s="310">
        <f t="shared" si="4"/>
        <v>93.103999999999999</v>
      </c>
      <c r="N129" s="310">
        <f t="shared" si="5"/>
        <v>675.00400000000002</v>
      </c>
    </row>
    <row r="130" spans="1:14" ht="71.400000000000006" x14ac:dyDescent="0.3">
      <c r="A130" s="645" t="s">
        <v>1120</v>
      </c>
      <c r="B130" s="338" t="s">
        <v>1119</v>
      </c>
      <c r="C130" s="478">
        <v>42496</v>
      </c>
      <c r="D130" s="600">
        <v>6</v>
      </c>
      <c r="E130" s="517">
        <v>42459</v>
      </c>
      <c r="F130" s="600" t="s">
        <v>1107</v>
      </c>
      <c r="G130" s="349" t="s">
        <v>1890</v>
      </c>
      <c r="H130" s="485" t="s">
        <v>1909</v>
      </c>
      <c r="I130" s="399" t="s">
        <v>959</v>
      </c>
      <c r="J130" s="481">
        <v>19</v>
      </c>
      <c r="K130" s="482">
        <v>94.74</v>
      </c>
      <c r="L130" s="310">
        <f t="shared" si="3"/>
        <v>1800.06</v>
      </c>
      <c r="M130" s="310">
        <f t="shared" si="4"/>
        <v>288.00959999999998</v>
      </c>
      <c r="N130" s="310">
        <f t="shared" si="5"/>
        <v>2088.0695999999998</v>
      </c>
    </row>
    <row r="131" spans="1:14" ht="30.6" x14ac:dyDescent="0.3">
      <c r="A131" s="645" t="s">
        <v>1120</v>
      </c>
      <c r="B131" s="338" t="s">
        <v>1119</v>
      </c>
      <c r="C131" s="478">
        <v>42496</v>
      </c>
      <c r="D131" s="399">
        <v>6</v>
      </c>
      <c r="E131" s="517">
        <v>42459</v>
      </c>
      <c r="F131" s="600" t="s">
        <v>1107</v>
      </c>
      <c r="G131" s="349" t="s">
        <v>1890</v>
      </c>
      <c r="H131" s="485" t="s">
        <v>1910</v>
      </c>
      <c r="I131" s="399" t="s">
        <v>959</v>
      </c>
      <c r="J131" s="481">
        <v>6</v>
      </c>
      <c r="K131" s="482">
        <v>136.66</v>
      </c>
      <c r="L131" s="310">
        <f t="shared" si="3"/>
        <v>819.96</v>
      </c>
      <c r="M131" s="310">
        <f t="shared" si="4"/>
        <v>131.1936</v>
      </c>
      <c r="N131" s="310">
        <f t="shared" si="5"/>
        <v>951.1536000000001</v>
      </c>
    </row>
    <row r="132" spans="1:14" ht="81.599999999999994" x14ac:dyDescent="0.3">
      <c r="A132" s="645" t="s">
        <v>1120</v>
      </c>
      <c r="B132" s="338" t="s">
        <v>1119</v>
      </c>
      <c r="C132" s="478">
        <v>42496</v>
      </c>
      <c r="D132" s="600">
        <v>6</v>
      </c>
      <c r="E132" s="517">
        <v>42459</v>
      </c>
      <c r="F132" s="600" t="s">
        <v>1107</v>
      </c>
      <c r="G132" s="349" t="s">
        <v>1890</v>
      </c>
      <c r="H132" s="485" t="s">
        <v>1911</v>
      </c>
      <c r="I132" s="399" t="s">
        <v>959</v>
      </c>
      <c r="J132" s="481">
        <v>2</v>
      </c>
      <c r="K132" s="482">
        <v>1160</v>
      </c>
      <c r="L132" s="310">
        <f t="shared" si="3"/>
        <v>2320</v>
      </c>
      <c r="M132" s="310">
        <f t="shared" si="4"/>
        <v>371.2</v>
      </c>
      <c r="N132" s="310">
        <f t="shared" si="5"/>
        <v>2691.2</v>
      </c>
    </row>
    <row r="133" spans="1:14" ht="81.599999999999994" x14ac:dyDescent="0.3">
      <c r="A133" s="645" t="s">
        <v>1120</v>
      </c>
      <c r="B133" s="338" t="s">
        <v>1119</v>
      </c>
      <c r="C133" s="478">
        <v>42496</v>
      </c>
      <c r="D133" s="399">
        <v>6</v>
      </c>
      <c r="E133" s="517">
        <v>42459</v>
      </c>
      <c r="F133" s="600" t="s">
        <v>1107</v>
      </c>
      <c r="G133" s="349" t="s">
        <v>1890</v>
      </c>
      <c r="H133" s="485" t="s">
        <v>1094</v>
      </c>
      <c r="I133" s="399" t="s">
        <v>959</v>
      </c>
      <c r="J133" s="481">
        <v>5</v>
      </c>
      <c r="K133" s="482">
        <v>172</v>
      </c>
      <c r="L133" s="310">
        <f t="shared" si="3"/>
        <v>860</v>
      </c>
      <c r="M133" s="310">
        <f t="shared" si="4"/>
        <v>137.6</v>
      </c>
      <c r="N133" s="310">
        <f t="shared" si="5"/>
        <v>997.6</v>
      </c>
    </row>
    <row r="134" spans="1:14" x14ac:dyDescent="0.3">
      <c r="A134" s="338"/>
      <c r="B134" s="338"/>
      <c r="C134" s="478"/>
      <c r="D134" s="347"/>
      <c r="E134" s="348"/>
      <c r="F134" s="348"/>
      <c r="G134" s="640"/>
      <c r="H134" s="343"/>
      <c r="I134" s="338"/>
      <c r="J134" s="339"/>
      <c r="K134" s="310"/>
      <c r="L134" s="310">
        <f t="shared" si="3"/>
        <v>0</v>
      </c>
      <c r="M134" s="310">
        <f t="shared" si="4"/>
        <v>0</v>
      </c>
      <c r="N134" s="310">
        <f t="shared" si="5"/>
        <v>0</v>
      </c>
    </row>
    <row r="135" spans="1:14" x14ac:dyDescent="0.3">
      <c r="A135" s="622"/>
      <c r="B135" s="622"/>
      <c r="C135" s="622"/>
      <c r="D135" s="622"/>
      <c r="E135" s="622"/>
      <c r="F135" s="622"/>
      <c r="G135" s="641"/>
      <c r="H135" s="641"/>
      <c r="I135" s="622"/>
      <c r="J135" s="622"/>
      <c r="K135" s="622"/>
      <c r="L135" s="622"/>
      <c r="M135" s="622"/>
      <c r="N135" s="352">
        <f>SUM(N17:N134)</f>
        <v>456592.62719999172</v>
      </c>
    </row>
    <row r="136" spans="1:14" x14ac:dyDescent="0.3">
      <c r="A136" s="642" t="s">
        <v>134</v>
      </c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3"/>
    </row>
    <row r="137" spans="1:14" x14ac:dyDescent="0.3">
      <c r="A137" s="642"/>
      <c r="B137" s="642"/>
      <c r="C137" s="642"/>
      <c r="D137" s="642"/>
      <c r="E137" s="642"/>
      <c r="F137" s="642"/>
      <c r="G137" s="642"/>
      <c r="H137" s="642"/>
      <c r="I137" s="642"/>
      <c r="J137" s="642"/>
      <c r="K137" s="642"/>
      <c r="L137" s="642"/>
      <c r="M137" s="642"/>
      <c r="N137" s="644"/>
    </row>
    <row r="138" spans="1:14" x14ac:dyDescent="0.3">
      <c r="A138" s="642"/>
      <c r="B138" s="642"/>
      <c r="C138" s="642"/>
      <c r="D138" s="642"/>
      <c r="E138" s="642"/>
      <c r="F138" s="642"/>
      <c r="G138" s="644"/>
      <c r="H138" s="642"/>
      <c r="I138" s="642"/>
      <c r="J138" s="642"/>
      <c r="K138" s="642"/>
      <c r="L138" s="642"/>
      <c r="M138" s="642"/>
      <c r="N138" s="643"/>
    </row>
    <row r="139" spans="1:14" x14ac:dyDescent="0.3">
      <c r="A139" s="642"/>
      <c r="B139" s="642"/>
      <c r="C139" s="642"/>
      <c r="D139" s="642"/>
      <c r="E139" s="642"/>
      <c r="F139" s="642"/>
      <c r="G139" s="642"/>
      <c r="H139" s="642"/>
      <c r="I139" s="642"/>
      <c r="J139" s="642"/>
      <c r="K139" s="642"/>
      <c r="L139" s="642"/>
      <c r="M139" s="642"/>
      <c r="N139" s="643"/>
    </row>
    <row r="140" spans="1:14" x14ac:dyDescent="0.3">
      <c r="A140" s="642"/>
      <c r="B140" s="642"/>
      <c r="C140" s="642"/>
      <c r="D140" s="642"/>
      <c r="E140" s="642"/>
      <c r="F140" s="642"/>
      <c r="G140" s="642"/>
      <c r="H140" s="642"/>
      <c r="I140" s="642"/>
      <c r="J140" s="642"/>
      <c r="K140" s="642"/>
      <c r="L140" s="642"/>
      <c r="M140" s="642"/>
      <c r="N140" s="643"/>
    </row>
    <row r="141" spans="1:14" x14ac:dyDescent="0.3">
      <c r="A141" s="642"/>
      <c r="B141" s="642"/>
      <c r="C141" s="642"/>
      <c r="D141" s="642"/>
      <c r="E141" s="642"/>
      <c r="F141" s="642"/>
      <c r="G141" s="642"/>
      <c r="H141" s="642"/>
      <c r="I141" s="642"/>
      <c r="J141" s="642"/>
      <c r="K141" s="642"/>
      <c r="L141" s="642"/>
      <c r="M141" s="642"/>
      <c r="N141" s="643"/>
    </row>
    <row r="142" spans="1:14" x14ac:dyDescent="0.3">
      <c r="A142" s="642"/>
      <c r="B142" s="642"/>
      <c r="C142" s="642"/>
      <c r="D142" s="642"/>
      <c r="E142" s="642"/>
      <c r="F142" s="642"/>
      <c r="G142" s="642"/>
      <c r="H142" s="642"/>
      <c r="I142" s="642"/>
      <c r="J142" s="642"/>
      <c r="K142" s="642"/>
      <c r="L142" s="642"/>
      <c r="M142" s="642"/>
      <c r="N142" s="643"/>
    </row>
    <row r="143" spans="1:14" x14ac:dyDescent="0.3">
      <c r="A143" s="642"/>
      <c r="B143" s="642"/>
      <c r="C143" s="642"/>
      <c r="D143" s="642"/>
      <c r="E143" s="642"/>
      <c r="F143" s="642"/>
      <c r="G143" s="642"/>
      <c r="H143" s="642"/>
      <c r="I143" s="642"/>
      <c r="J143" s="642"/>
      <c r="K143" s="642"/>
      <c r="L143" s="642"/>
      <c r="M143" s="642"/>
      <c r="N143" s="643"/>
    </row>
    <row r="144" spans="1:14" x14ac:dyDescent="0.3">
      <c r="A144" s="642"/>
      <c r="B144" s="642"/>
      <c r="C144" s="642"/>
      <c r="D144" s="642"/>
      <c r="E144" s="642"/>
      <c r="F144" s="642"/>
      <c r="G144" s="642"/>
      <c r="H144" s="642"/>
      <c r="I144" s="642"/>
      <c r="J144" s="642"/>
      <c r="K144" s="642"/>
      <c r="L144" s="642"/>
      <c r="M144" s="642"/>
      <c r="N144" s="643"/>
    </row>
    <row r="145" spans="1:14" x14ac:dyDescent="0.3">
      <c r="A145" s="642"/>
      <c r="B145" s="642"/>
      <c r="C145" s="642"/>
      <c r="D145" s="642"/>
      <c r="E145" s="642"/>
      <c r="F145" s="642"/>
      <c r="G145" s="642"/>
      <c r="H145" s="642"/>
      <c r="I145" s="642"/>
      <c r="J145" s="642"/>
      <c r="K145" s="642"/>
      <c r="L145" s="642"/>
      <c r="M145" s="642"/>
      <c r="N145" s="643"/>
    </row>
    <row r="146" spans="1:14" x14ac:dyDescent="0.3">
      <c r="A146" s="322" t="s">
        <v>28</v>
      </c>
      <c r="B146" s="322"/>
      <c r="C146" s="323"/>
      <c r="D146" s="322"/>
      <c r="E146" s="324" t="s">
        <v>29</v>
      </c>
      <c r="F146" s="642"/>
      <c r="G146" s="325"/>
      <c r="H146" s="586" t="s">
        <v>30</v>
      </c>
      <c r="I146" s="586"/>
      <c r="J146" s="324"/>
      <c r="K146" s="324" t="s">
        <v>31</v>
      </c>
      <c r="L146" s="324"/>
      <c r="M146" s="324"/>
      <c r="N146" s="324"/>
    </row>
    <row r="147" spans="1:14" x14ac:dyDescent="0.3">
      <c r="A147" s="587" t="s">
        <v>24</v>
      </c>
      <c r="B147" s="587"/>
      <c r="C147" s="326"/>
      <c r="D147" s="324"/>
      <c r="E147" s="587" t="s">
        <v>25</v>
      </c>
      <c r="F147" s="587"/>
      <c r="G147" s="325"/>
      <c r="H147" s="588" t="s">
        <v>32</v>
      </c>
      <c r="I147" s="588"/>
      <c r="J147" s="324"/>
      <c r="K147" s="324" t="s">
        <v>26</v>
      </c>
      <c r="L147" s="324"/>
      <c r="M147" s="324"/>
      <c r="N147" s="324"/>
    </row>
    <row r="148" spans="1:14" x14ac:dyDescent="0.3">
      <c r="A148" s="324"/>
      <c r="B148" s="324"/>
      <c r="C148" s="326"/>
      <c r="D148" s="324"/>
      <c r="E148" s="324"/>
      <c r="F148" s="324"/>
      <c r="G148" s="325"/>
      <c r="H148" s="325"/>
      <c r="I148" s="324"/>
      <c r="J148" s="324"/>
      <c r="K148" s="324"/>
      <c r="L148" s="324"/>
      <c r="M148" s="324"/>
      <c r="N148" s="324"/>
    </row>
    <row r="149" spans="1:14" x14ac:dyDescent="0.3">
      <c r="A149" s="648"/>
      <c r="B149" s="642"/>
      <c r="C149" s="649"/>
      <c r="D149" s="650" t="s">
        <v>27</v>
      </c>
      <c r="E149" s="650"/>
      <c r="F149" s="650"/>
      <c r="G149" s="650"/>
      <c r="H149" s="650"/>
      <c r="I149" s="650"/>
      <c r="J149" s="650"/>
      <c r="K149" s="650"/>
      <c r="L149" s="650"/>
      <c r="M149" s="650"/>
      <c r="N149" s="650"/>
    </row>
  </sheetData>
  <mergeCells count="7">
    <mergeCell ref="A10:C11"/>
    <mergeCell ref="H10:I10"/>
    <mergeCell ref="H11:I11"/>
    <mergeCell ref="H146:I146"/>
    <mergeCell ref="A147:B147"/>
    <mergeCell ref="E147:F147"/>
    <mergeCell ref="H147:I147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60"/>
  <sheetViews>
    <sheetView tabSelected="1" topLeftCell="A124" zoomScale="55" zoomScaleNormal="55" workbookViewId="0">
      <selection activeCell="S142" sqref="S142"/>
    </sheetView>
  </sheetViews>
  <sheetFormatPr baseColWidth="10" defaultRowHeight="14.4" x14ac:dyDescent="0.3"/>
  <sheetData>
    <row r="1" spans="1:14" x14ac:dyDescent="0.3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4" x14ac:dyDescent="0.3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x14ac:dyDescent="0.3">
      <c r="A8" s="10" t="s">
        <v>1</v>
      </c>
      <c r="B8" s="8" t="s">
        <v>36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10"/>
      <c r="B9" s="8" t="s">
        <v>4</v>
      </c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4" x14ac:dyDescent="0.3">
      <c r="A10" s="585" t="s">
        <v>5</v>
      </c>
      <c r="B10" s="585"/>
      <c r="C10" s="585"/>
      <c r="D10" s="265" t="s">
        <v>6</v>
      </c>
      <c r="E10" s="8" t="s">
        <v>35</v>
      </c>
      <c r="F10" s="8"/>
      <c r="G10" s="236"/>
      <c r="H10" s="585" t="s">
        <v>7</v>
      </c>
      <c r="I10" s="585"/>
      <c r="J10" s="8" t="s">
        <v>35</v>
      </c>
      <c r="K10" s="8"/>
      <c r="L10" s="8"/>
      <c r="M10" s="8"/>
      <c r="N10" s="8"/>
    </row>
    <row r="11" spans="1:14" x14ac:dyDescent="0.3">
      <c r="A11" s="585"/>
      <c r="B11" s="585"/>
      <c r="C11" s="585"/>
      <c r="D11" s="265" t="s">
        <v>8</v>
      </c>
      <c r="E11" s="8"/>
      <c r="F11" s="8"/>
      <c r="G11" s="236"/>
      <c r="H11" s="585" t="s">
        <v>9</v>
      </c>
      <c r="I11" s="585"/>
      <c r="J11" s="8"/>
      <c r="K11" s="8"/>
      <c r="L11" s="8"/>
      <c r="M11" s="8"/>
      <c r="N11" s="8"/>
    </row>
    <row r="12" spans="1:14" x14ac:dyDescent="0.3">
      <c r="A12" s="10"/>
      <c r="B12" s="10"/>
      <c r="C12" s="10"/>
      <c r="D12" s="10"/>
      <c r="E12" s="10"/>
      <c r="F12" s="10"/>
      <c r="G12" s="236"/>
      <c r="H12" s="236"/>
      <c r="I12" s="10"/>
      <c r="J12" s="237"/>
      <c r="K12" s="238"/>
      <c r="L12" s="238"/>
      <c r="M12" s="238"/>
      <c r="N12" s="239"/>
    </row>
    <row r="13" spans="1:14" x14ac:dyDescent="0.3">
      <c r="A13" s="11" t="s">
        <v>1912</v>
      </c>
      <c r="B13" s="11"/>
      <c r="C13" s="11"/>
      <c r="D13" s="12"/>
      <c r="E13" s="12"/>
      <c r="F13" s="12"/>
      <c r="G13" s="12"/>
      <c r="H13" s="12"/>
      <c r="I13" s="13"/>
      <c r="J13" s="13"/>
      <c r="K13" s="14"/>
      <c r="L13" s="14"/>
      <c r="M13" s="14"/>
      <c r="N13" s="14"/>
    </row>
    <row r="14" spans="1:14" x14ac:dyDescent="0.3">
      <c r="A14" s="11" t="s">
        <v>33</v>
      </c>
      <c r="B14" s="11" t="s">
        <v>34</v>
      </c>
      <c r="C14" s="11"/>
      <c r="D14" s="12"/>
      <c r="E14" s="12"/>
      <c r="F14" s="12"/>
      <c r="G14" s="12"/>
      <c r="H14" s="12"/>
      <c r="I14" s="13"/>
      <c r="J14" s="13"/>
      <c r="K14" s="14"/>
      <c r="L14" s="14"/>
      <c r="M14" s="14"/>
      <c r="N14" s="14"/>
    </row>
    <row r="15" spans="1:14" x14ac:dyDescent="0.3">
      <c r="A15" s="240"/>
      <c r="B15" s="240"/>
      <c r="C15" s="15"/>
      <c r="D15" s="15"/>
      <c r="E15" s="15"/>
      <c r="F15" s="15"/>
      <c r="G15" s="12"/>
      <c r="H15" s="241"/>
      <c r="I15" s="242"/>
      <c r="J15" s="243"/>
      <c r="K15" s="244"/>
      <c r="L15" s="244"/>
      <c r="M15" s="244"/>
      <c r="N15" s="244"/>
    </row>
    <row r="16" spans="1:14" ht="20.399999999999999" x14ac:dyDescent="0.3">
      <c r="A16" s="295" t="s">
        <v>10</v>
      </c>
      <c r="B16" s="295" t="s">
        <v>11</v>
      </c>
      <c r="C16" s="295" t="s">
        <v>12</v>
      </c>
      <c r="D16" s="341" t="s">
        <v>13</v>
      </c>
      <c r="E16" s="342" t="s">
        <v>14</v>
      </c>
      <c r="F16" s="342" t="s">
        <v>15</v>
      </c>
      <c r="G16" s="295" t="s">
        <v>16</v>
      </c>
      <c r="H16" s="295" t="s">
        <v>17</v>
      </c>
      <c r="I16" s="295" t="s">
        <v>18</v>
      </c>
      <c r="J16" s="296" t="s">
        <v>19</v>
      </c>
      <c r="K16" s="297" t="s">
        <v>20</v>
      </c>
      <c r="L16" s="297" t="s">
        <v>21</v>
      </c>
      <c r="M16" s="297" t="s">
        <v>22</v>
      </c>
      <c r="N16" s="297" t="s">
        <v>23</v>
      </c>
    </row>
    <row r="17" spans="1:14" ht="30.6" x14ac:dyDescent="0.3">
      <c r="A17" s="357" t="s">
        <v>1913</v>
      </c>
      <c r="B17" s="651" t="s">
        <v>1914</v>
      </c>
      <c r="C17" s="346">
        <v>42390</v>
      </c>
      <c r="D17" s="347">
        <v>364</v>
      </c>
      <c r="E17" s="348">
        <v>42380</v>
      </c>
      <c r="F17" s="348" t="s">
        <v>95</v>
      </c>
      <c r="G17" s="350" t="s">
        <v>1915</v>
      </c>
      <c r="H17" s="350" t="s">
        <v>1916</v>
      </c>
      <c r="I17" s="338" t="s">
        <v>1695</v>
      </c>
      <c r="J17" s="339">
        <v>180</v>
      </c>
      <c r="K17" s="310">
        <v>126.9</v>
      </c>
      <c r="L17" s="310">
        <f t="shared" ref="L17:L33" si="0">+J17*K17</f>
        <v>22842</v>
      </c>
      <c r="M17" s="310">
        <f t="shared" ref="M17:M33" si="1">+L17*0.16</f>
        <v>3654.7200000000003</v>
      </c>
      <c r="N17" s="310">
        <f t="shared" ref="N17:N33" si="2">+L17+M17</f>
        <v>26496.720000000001</v>
      </c>
    </row>
    <row r="18" spans="1:14" ht="30.6" x14ac:dyDescent="0.3">
      <c r="A18" s="357" t="s">
        <v>1913</v>
      </c>
      <c r="B18" s="651" t="s">
        <v>1914</v>
      </c>
      <c r="C18" s="346">
        <v>42390</v>
      </c>
      <c r="D18" s="347">
        <v>364</v>
      </c>
      <c r="E18" s="348">
        <v>42380</v>
      </c>
      <c r="F18" s="348" t="s">
        <v>95</v>
      </c>
      <c r="G18" s="350" t="s">
        <v>1915</v>
      </c>
      <c r="H18" s="350" t="s">
        <v>1917</v>
      </c>
      <c r="I18" s="338" t="s">
        <v>1695</v>
      </c>
      <c r="J18" s="339">
        <v>14</v>
      </c>
      <c r="K18" s="310">
        <v>168.1</v>
      </c>
      <c r="L18" s="310">
        <f t="shared" si="0"/>
        <v>2353.4</v>
      </c>
      <c r="M18" s="310">
        <f t="shared" si="1"/>
        <v>376.54400000000004</v>
      </c>
      <c r="N18" s="310">
        <f t="shared" si="2"/>
        <v>2729.944</v>
      </c>
    </row>
    <row r="19" spans="1:14" ht="30.6" x14ac:dyDescent="0.3">
      <c r="A19" s="357" t="s">
        <v>1913</v>
      </c>
      <c r="B19" s="651" t="s">
        <v>1914</v>
      </c>
      <c r="C19" s="346">
        <v>42390</v>
      </c>
      <c r="D19" s="347">
        <v>364</v>
      </c>
      <c r="E19" s="348">
        <v>42380</v>
      </c>
      <c r="F19" s="348" t="s">
        <v>95</v>
      </c>
      <c r="G19" s="350" t="s">
        <v>1915</v>
      </c>
      <c r="H19" s="350" t="s">
        <v>1918</v>
      </c>
      <c r="I19" s="338" t="s">
        <v>43</v>
      </c>
      <c r="J19" s="339">
        <v>130</v>
      </c>
      <c r="K19" s="310">
        <v>68.97</v>
      </c>
      <c r="L19" s="310">
        <f t="shared" si="0"/>
        <v>8966.1</v>
      </c>
      <c r="M19" s="310">
        <f t="shared" si="1"/>
        <v>1434.576</v>
      </c>
      <c r="N19" s="310">
        <f t="shared" si="2"/>
        <v>10400.675999999999</v>
      </c>
    </row>
    <row r="20" spans="1:14" ht="30.6" x14ac:dyDescent="0.3">
      <c r="A20" s="357" t="s">
        <v>1913</v>
      </c>
      <c r="B20" s="651" t="s">
        <v>1914</v>
      </c>
      <c r="C20" s="346">
        <v>42390</v>
      </c>
      <c r="D20" s="347">
        <v>364</v>
      </c>
      <c r="E20" s="348">
        <v>42380</v>
      </c>
      <c r="F20" s="348" t="s">
        <v>95</v>
      </c>
      <c r="G20" s="350" t="s">
        <v>1915</v>
      </c>
      <c r="H20" s="350" t="s">
        <v>1919</v>
      </c>
      <c r="I20" s="338" t="s">
        <v>43</v>
      </c>
      <c r="J20" s="339">
        <v>2</v>
      </c>
      <c r="K20" s="310">
        <v>116.38</v>
      </c>
      <c r="L20" s="310">
        <f t="shared" si="0"/>
        <v>232.76</v>
      </c>
      <c r="M20" s="310">
        <f t="shared" si="1"/>
        <v>37.241599999999998</v>
      </c>
      <c r="N20" s="310">
        <f t="shared" si="2"/>
        <v>270.0016</v>
      </c>
    </row>
    <row r="21" spans="1:14" ht="30.6" x14ac:dyDescent="0.3">
      <c r="A21" s="357" t="s">
        <v>1913</v>
      </c>
      <c r="B21" s="651" t="s">
        <v>1914</v>
      </c>
      <c r="C21" s="346">
        <v>42390</v>
      </c>
      <c r="D21" s="347">
        <v>364</v>
      </c>
      <c r="E21" s="348">
        <v>42380</v>
      </c>
      <c r="F21" s="348" t="s">
        <v>95</v>
      </c>
      <c r="G21" s="350" t="s">
        <v>1915</v>
      </c>
      <c r="H21" s="350" t="s">
        <v>1920</v>
      </c>
      <c r="I21" s="338" t="s">
        <v>1921</v>
      </c>
      <c r="J21" s="339">
        <v>6</v>
      </c>
      <c r="K21" s="310">
        <v>64.66</v>
      </c>
      <c r="L21" s="310">
        <f t="shared" si="0"/>
        <v>387.96</v>
      </c>
      <c r="M21" s="310">
        <f t="shared" si="1"/>
        <v>62.073599999999999</v>
      </c>
      <c r="N21" s="310">
        <f t="shared" si="2"/>
        <v>450.03359999999998</v>
      </c>
    </row>
    <row r="22" spans="1:14" ht="30.6" x14ac:dyDescent="0.3">
      <c r="A22" s="357" t="s">
        <v>1913</v>
      </c>
      <c r="B22" s="651" t="s">
        <v>1914</v>
      </c>
      <c r="C22" s="346">
        <v>42390</v>
      </c>
      <c r="D22" s="347">
        <v>364</v>
      </c>
      <c r="E22" s="348">
        <v>42380</v>
      </c>
      <c r="F22" s="348" t="s">
        <v>95</v>
      </c>
      <c r="G22" s="350" t="s">
        <v>1915</v>
      </c>
      <c r="H22" s="350" t="s">
        <v>1922</v>
      </c>
      <c r="I22" s="338" t="s">
        <v>43</v>
      </c>
      <c r="J22" s="339">
        <v>9</v>
      </c>
      <c r="K22" s="310">
        <v>85.34</v>
      </c>
      <c r="L22" s="310">
        <f t="shared" si="0"/>
        <v>768.06000000000006</v>
      </c>
      <c r="M22" s="310">
        <f t="shared" si="1"/>
        <v>122.88960000000002</v>
      </c>
      <c r="N22" s="310">
        <f t="shared" si="2"/>
        <v>890.94960000000003</v>
      </c>
    </row>
    <row r="23" spans="1:14" ht="30.6" x14ac:dyDescent="0.3">
      <c r="A23" s="357" t="s">
        <v>1923</v>
      </c>
      <c r="B23" s="651" t="s">
        <v>1924</v>
      </c>
      <c r="C23" s="346">
        <v>42402</v>
      </c>
      <c r="D23" s="347">
        <v>1554</v>
      </c>
      <c r="E23" s="348">
        <v>42382</v>
      </c>
      <c r="F23" s="348" t="s">
        <v>105</v>
      </c>
      <c r="G23" s="350" t="s">
        <v>48</v>
      </c>
      <c r="H23" s="350" t="s">
        <v>49</v>
      </c>
      <c r="I23" s="338" t="s">
        <v>51</v>
      </c>
      <c r="J23" s="339">
        <v>4</v>
      </c>
      <c r="K23" s="310">
        <v>1200</v>
      </c>
      <c r="L23" s="310">
        <f t="shared" si="0"/>
        <v>4800</v>
      </c>
      <c r="M23" s="310">
        <f t="shared" si="1"/>
        <v>768</v>
      </c>
      <c r="N23" s="310">
        <f t="shared" si="2"/>
        <v>5568</v>
      </c>
    </row>
    <row r="24" spans="1:14" ht="30.6" x14ac:dyDescent="0.3">
      <c r="A24" s="357" t="s">
        <v>1923</v>
      </c>
      <c r="B24" s="651" t="s">
        <v>1924</v>
      </c>
      <c r="C24" s="346">
        <v>42402</v>
      </c>
      <c r="D24" s="347">
        <v>1554</v>
      </c>
      <c r="E24" s="348">
        <v>42382</v>
      </c>
      <c r="F24" s="348" t="s">
        <v>105</v>
      </c>
      <c r="G24" s="350" t="s">
        <v>48</v>
      </c>
      <c r="H24" s="350" t="s">
        <v>1925</v>
      </c>
      <c r="I24" s="338" t="s">
        <v>51</v>
      </c>
      <c r="J24" s="339">
        <v>1</v>
      </c>
      <c r="K24" s="310">
        <v>1100</v>
      </c>
      <c r="L24" s="310">
        <f t="shared" si="0"/>
        <v>1100</v>
      </c>
      <c r="M24" s="310">
        <f t="shared" si="1"/>
        <v>176</v>
      </c>
      <c r="N24" s="310">
        <f t="shared" si="2"/>
        <v>1276</v>
      </c>
    </row>
    <row r="25" spans="1:14" ht="30.6" x14ac:dyDescent="0.3">
      <c r="A25" s="357" t="s">
        <v>1923</v>
      </c>
      <c r="B25" s="651" t="s">
        <v>1924</v>
      </c>
      <c r="C25" s="346">
        <v>42402</v>
      </c>
      <c r="D25" s="347">
        <v>1554</v>
      </c>
      <c r="E25" s="348">
        <v>42382</v>
      </c>
      <c r="F25" s="348" t="s">
        <v>105</v>
      </c>
      <c r="G25" s="350" t="s">
        <v>48</v>
      </c>
      <c r="H25" s="350" t="s">
        <v>1926</v>
      </c>
      <c r="I25" s="338" t="s">
        <v>51</v>
      </c>
      <c r="J25" s="339">
        <v>1</v>
      </c>
      <c r="K25" s="310">
        <v>1866</v>
      </c>
      <c r="L25" s="310">
        <f t="shared" si="0"/>
        <v>1866</v>
      </c>
      <c r="M25" s="310">
        <f t="shared" si="1"/>
        <v>298.56</v>
      </c>
      <c r="N25" s="310">
        <f t="shared" si="2"/>
        <v>2164.56</v>
      </c>
    </row>
    <row r="26" spans="1:14" ht="30.6" x14ac:dyDescent="0.3">
      <c r="A26" s="357" t="s">
        <v>1923</v>
      </c>
      <c r="B26" s="651" t="s">
        <v>1924</v>
      </c>
      <c r="C26" s="346">
        <v>42402</v>
      </c>
      <c r="D26" s="347">
        <v>1554</v>
      </c>
      <c r="E26" s="348">
        <v>42382</v>
      </c>
      <c r="F26" s="348" t="s">
        <v>105</v>
      </c>
      <c r="G26" s="350" t="s">
        <v>48</v>
      </c>
      <c r="H26" s="350" t="s">
        <v>50</v>
      </c>
      <c r="I26" s="338" t="s">
        <v>52</v>
      </c>
      <c r="J26" s="339">
        <v>10</v>
      </c>
      <c r="K26" s="310">
        <v>29</v>
      </c>
      <c r="L26" s="310">
        <f t="shared" si="0"/>
        <v>290</v>
      </c>
      <c r="M26" s="310">
        <f t="shared" si="1"/>
        <v>46.4</v>
      </c>
      <c r="N26" s="310">
        <f t="shared" si="2"/>
        <v>336.4</v>
      </c>
    </row>
    <row r="27" spans="1:14" ht="30.6" x14ac:dyDescent="0.3">
      <c r="A27" s="357" t="s">
        <v>1923</v>
      </c>
      <c r="B27" s="651" t="s">
        <v>1924</v>
      </c>
      <c r="C27" s="346">
        <v>42402</v>
      </c>
      <c r="D27" s="347">
        <v>1554</v>
      </c>
      <c r="E27" s="348">
        <v>42382</v>
      </c>
      <c r="F27" s="348" t="s">
        <v>105</v>
      </c>
      <c r="G27" s="350" t="s">
        <v>48</v>
      </c>
      <c r="H27" s="350" t="s">
        <v>1927</v>
      </c>
      <c r="I27" s="338" t="s">
        <v>53</v>
      </c>
      <c r="J27" s="339">
        <v>10</v>
      </c>
      <c r="K27" s="310">
        <v>15</v>
      </c>
      <c r="L27" s="310">
        <f t="shared" si="0"/>
        <v>150</v>
      </c>
      <c r="M27" s="310">
        <f t="shared" si="1"/>
        <v>24</v>
      </c>
      <c r="N27" s="310">
        <f t="shared" si="2"/>
        <v>174</v>
      </c>
    </row>
    <row r="28" spans="1:14" ht="30.6" x14ac:dyDescent="0.3">
      <c r="A28" s="357" t="s">
        <v>1923</v>
      </c>
      <c r="B28" s="651" t="s">
        <v>1924</v>
      </c>
      <c r="C28" s="346">
        <v>42402</v>
      </c>
      <c r="D28" s="347">
        <v>1554</v>
      </c>
      <c r="E28" s="348">
        <v>42382</v>
      </c>
      <c r="F28" s="348" t="s">
        <v>105</v>
      </c>
      <c r="G28" s="350" t="s">
        <v>48</v>
      </c>
      <c r="H28" s="350" t="s">
        <v>1928</v>
      </c>
      <c r="I28" s="338" t="s">
        <v>53</v>
      </c>
      <c r="J28" s="339">
        <v>6</v>
      </c>
      <c r="K28" s="310">
        <v>22</v>
      </c>
      <c r="L28" s="310">
        <f t="shared" si="0"/>
        <v>132</v>
      </c>
      <c r="M28" s="310">
        <f t="shared" si="1"/>
        <v>21.12</v>
      </c>
      <c r="N28" s="310">
        <f t="shared" si="2"/>
        <v>153.12</v>
      </c>
    </row>
    <row r="29" spans="1:14" ht="30.6" x14ac:dyDescent="0.3">
      <c r="A29" s="357" t="s">
        <v>1923</v>
      </c>
      <c r="B29" s="651" t="s">
        <v>1924</v>
      </c>
      <c r="C29" s="346">
        <v>42402</v>
      </c>
      <c r="D29" s="347">
        <v>1556</v>
      </c>
      <c r="E29" s="348">
        <v>42382</v>
      </c>
      <c r="F29" s="348" t="s">
        <v>105</v>
      </c>
      <c r="G29" s="350" t="s">
        <v>48</v>
      </c>
      <c r="H29" s="350" t="s">
        <v>1929</v>
      </c>
      <c r="I29" s="338" t="s">
        <v>51</v>
      </c>
      <c r="J29" s="339">
        <v>1</v>
      </c>
      <c r="K29" s="310">
        <v>2305</v>
      </c>
      <c r="L29" s="310">
        <f t="shared" si="0"/>
        <v>2305</v>
      </c>
      <c r="M29" s="310">
        <f t="shared" si="1"/>
        <v>368.8</v>
      </c>
      <c r="N29" s="310">
        <f t="shared" si="2"/>
        <v>2673.8</v>
      </c>
    </row>
    <row r="30" spans="1:14" ht="30.6" x14ac:dyDescent="0.3">
      <c r="A30" s="357" t="s">
        <v>1923</v>
      </c>
      <c r="B30" s="651" t="s">
        <v>1924</v>
      </c>
      <c r="C30" s="346">
        <v>42402</v>
      </c>
      <c r="D30" s="347">
        <v>1556</v>
      </c>
      <c r="E30" s="348">
        <v>42382</v>
      </c>
      <c r="F30" s="348" t="s">
        <v>105</v>
      </c>
      <c r="G30" s="350" t="s">
        <v>48</v>
      </c>
      <c r="H30" s="350" t="s">
        <v>1930</v>
      </c>
      <c r="I30" s="338" t="s">
        <v>54</v>
      </c>
      <c r="J30" s="339">
        <v>1</v>
      </c>
      <c r="K30" s="310">
        <v>430</v>
      </c>
      <c r="L30" s="310">
        <f t="shared" si="0"/>
        <v>430</v>
      </c>
      <c r="M30" s="310">
        <f t="shared" si="1"/>
        <v>68.8</v>
      </c>
      <c r="N30" s="310">
        <f t="shared" si="2"/>
        <v>498.8</v>
      </c>
    </row>
    <row r="31" spans="1:14" ht="30.6" x14ac:dyDescent="0.3">
      <c r="A31" s="357" t="s">
        <v>1923</v>
      </c>
      <c r="B31" s="651" t="s">
        <v>1924</v>
      </c>
      <c r="C31" s="346">
        <v>42402</v>
      </c>
      <c r="D31" s="347">
        <v>1556</v>
      </c>
      <c r="E31" s="348">
        <v>42382</v>
      </c>
      <c r="F31" s="348" t="s">
        <v>105</v>
      </c>
      <c r="G31" s="350" t="s">
        <v>48</v>
      </c>
      <c r="H31" s="350" t="s">
        <v>50</v>
      </c>
      <c r="I31" s="338" t="s">
        <v>52</v>
      </c>
      <c r="J31" s="339">
        <v>8</v>
      </c>
      <c r="K31" s="310">
        <v>29</v>
      </c>
      <c r="L31" s="310">
        <f t="shared" si="0"/>
        <v>232</v>
      </c>
      <c r="M31" s="310">
        <f t="shared" si="1"/>
        <v>37.119999999999997</v>
      </c>
      <c r="N31" s="310">
        <f t="shared" si="2"/>
        <v>269.12</v>
      </c>
    </row>
    <row r="32" spans="1:14" ht="30.6" x14ac:dyDescent="0.3">
      <c r="A32" s="357" t="s">
        <v>1923</v>
      </c>
      <c r="B32" s="651" t="s">
        <v>1924</v>
      </c>
      <c r="C32" s="346">
        <v>42402</v>
      </c>
      <c r="D32" s="347">
        <v>1556</v>
      </c>
      <c r="E32" s="348">
        <v>42382</v>
      </c>
      <c r="F32" s="348" t="s">
        <v>105</v>
      </c>
      <c r="G32" s="350" t="s">
        <v>48</v>
      </c>
      <c r="H32" s="350" t="s">
        <v>1931</v>
      </c>
      <c r="I32" s="338" t="s">
        <v>53</v>
      </c>
      <c r="J32" s="339">
        <v>8</v>
      </c>
      <c r="K32" s="310">
        <v>28</v>
      </c>
      <c r="L32" s="310">
        <f t="shared" si="0"/>
        <v>224</v>
      </c>
      <c r="M32" s="310">
        <f t="shared" si="1"/>
        <v>35.840000000000003</v>
      </c>
      <c r="N32" s="310">
        <f t="shared" si="2"/>
        <v>259.84000000000003</v>
      </c>
    </row>
    <row r="33" spans="1:14" ht="30.6" x14ac:dyDescent="0.3">
      <c r="A33" s="357" t="s">
        <v>1923</v>
      </c>
      <c r="B33" s="651" t="s">
        <v>1924</v>
      </c>
      <c r="C33" s="346">
        <v>42402</v>
      </c>
      <c r="D33" s="347">
        <v>1556</v>
      </c>
      <c r="E33" s="348">
        <v>42382</v>
      </c>
      <c r="F33" s="348" t="s">
        <v>105</v>
      </c>
      <c r="G33" s="350" t="s">
        <v>48</v>
      </c>
      <c r="H33" s="350" t="s">
        <v>1932</v>
      </c>
      <c r="I33" s="338" t="s">
        <v>53</v>
      </c>
      <c r="J33" s="339">
        <v>4</v>
      </c>
      <c r="K33" s="310">
        <v>35</v>
      </c>
      <c r="L33" s="310">
        <f t="shared" si="0"/>
        <v>140</v>
      </c>
      <c r="M33" s="310">
        <f t="shared" si="1"/>
        <v>22.400000000000002</v>
      </c>
      <c r="N33" s="310">
        <f t="shared" si="2"/>
        <v>162.4</v>
      </c>
    </row>
    <row r="34" spans="1:14" ht="30.6" x14ac:dyDescent="0.3">
      <c r="A34" s="357" t="s">
        <v>1933</v>
      </c>
      <c r="B34" s="651" t="s">
        <v>1934</v>
      </c>
      <c r="C34" s="346">
        <v>42403</v>
      </c>
      <c r="D34" s="347" t="s">
        <v>1935</v>
      </c>
      <c r="E34" s="348">
        <v>42394</v>
      </c>
      <c r="F34" s="348" t="s">
        <v>97</v>
      </c>
      <c r="G34" s="350" t="s">
        <v>98</v>
      </c>
      <c r="H34" s="350" t="s">
        <v>1936</v>
      </c>
      <c r="I34" s="338" t="s">
        <v>53</v>
      </c>
      <c r="J34" s="339">
        <v>4</v>
      </c>
      <c r="K34" s="310">
        <v>470</v>
      </c>
      <c r="L34" s="310">
        <f>+J34*K34</f>
        <v>1880</v>
      </c>
      <c r="M34" s="310">
        <f>+L34*0.16</f>
        <v>300.8</v>
      </c>
      <c r="N34" s="310">
        <f>+L34+M34</f>
        <v>2180.8000000000002</v>
      </c>
    </row>
    <row r="35" spans="1:14" ht="30.6" x14ac:dyDescent="0.3">
      <c r="A35" s="357" t="s">
        <v>1923</v>
      </c>
      <c r="B35" s="651" t="s">
        <v>1924</v>
      </c>
      <c r="C35" s="346">
        <v>42402</v>
      </c>
      <c r="D35" s="347">
        <v>1560</v>
      </c>
      <c r="E35" s="348">
        <v>42389</v>
      </c>
      <c r="F35" s="348" t="s">
        <v>95</v>
      </c>
      <c r="G35" s="350" t="s">
        <v>48</v>
      </c>
      <c r="H35" s="350" t="s">
        <v>1937</v>
      </c>
      <c r="I35" s="338" t="s">
        <v>51</v>
      </c>
      <c r="J35" s="339">
        <v>1</v>
      </c>
      <c r="K35" s="310">
        <v>1866</v>
      </c>
      <c r="L35" s="310">
        <f t="shared" ref="L35:L151" si="3">+J35*K35</f>
        <v>1866</v>
      </c>
      <c r="M35" s="310">
        <f t="shared" ref="M35:M151" si="4">+L35*0.16</f>
        <v>298.56</v>
      </c>
      <c r="N35" s="310">
        <f t="shared" ref="N35:N151" si="5">+L35+M35</f>
        <v>2164.56</v>
      </c>
    </row>
    <row r="36" spans="1:14" ht="30.6" x14ac:dyDescent="0.3">
      <c r="A36" s="357" t="s">
        <v>1923</v>
      </c>
      <c r="B36" s="651" t="s">
        <v>1924</v>
      </c>
      <c r="C36" s="346">
        <v>42402</v>
      </c>
      <c r="D36" s="347">
        <v>1560</v>
      </c>
      <c r="E36" s="348">
        <v>42389</v>
      </c>
      <c r="F36" s="348" t="s">
        <v>95</v>
      </c>
      <c r="G36" s="350" t="s">
        <v>48</v>
      </c>
      <c r="H36" s="350" t="s">
        <v>1938</v>
      </c>
      <c r="I36" s="338" t="s">
        <v>53</v>
      </c>
      <c r="J36" s="339">
        <v>5</v>
      </c>
      <c r="K36" s="310">
        <v>45</v>
      </c>
      <c r="L36" s="310">
        <f t="shared" si="3"/>
        <v>225</v>
      </c>
      <c r="M36" s="310">
        <f t="shared" si="4"/>
        <v>36</v>
      </c>
      <c r="N36" s="310">
        <f t="shared" si="5"/>
        <v>261</v>
      </c>
    </row>
    <row r="37" spans="1:14" ht="30.6" x14ac:dyDescent="0.3">
      <c r="A37" s="357" t="s">
        <v>1923</v>
      </c>
      <c r="B37" s="651" t="s">
        <v>1924</v>
      </c>
      <c r="C37" s="346">
        <v>42402</v>
      </c>
      <c r="D37" s="347">
        <v>1560</v>
      </c>
      <c r="E37" s="348">
        <v>42389</v>
      </c>
      <c r="F37" s="348" t="s">
        <v>95</v>
      </c>
      <c r="G37" s="350" t="s">
        <v>48</v>
      </c>
      <c r="H37" s="350" t="s">
        <v>1893</v>
      </c>
      <c r="I37" s="338" t="s">
        <v>53</v>
      </c>
      <c r="J37" s="339">
        <v>5</v>
      </c>
      <c r="K37" s="310">
        <v>35</v>
      </c>
      <c r="L37" s="310">
        <f t="shared" si="3"/>
        <v>175</v>
      </c>
      <c r="M37" s="310">
        <f t="shared" si="4"/>
        <v>28</v>
      </c>
      <c r="N37" s="310">
        <f t="shared" si="5"/>
        <v>203</v>
      </c>
    </row>
    <row r="38" spans="1:14" ht="30.6" x14ac:dyDescent="0.3">
      <c r="A38" s="357" t="s">
        <v>1923</v>
      </c>
      <c r="B38" s="651" t="s">
        <v>1924</v>
      </c>
      <c r="C38" s="346">
        <v>42402</v>
      </c>
      <c r="D38" s="347">
        <v>1560</v>
      </c>
      <c r="E38" s="348">
        <v>42389</v>
      </c>
      <c r="F38" s="348" t="s">
        <v>95</v>
      </c>
      <c r="G38" s="350" t="s">
        <v>48</v>
      </c>
      <c r="H38" s="350" t="s">
        <v>50</v>
      </c>
      <c r="I38" s="338" t="s">
        <v>52</v>
      </c>
      <c r="J38" s="339">
        <v>10</v>
      </c>
      <c r="K38" s="310">
        <v>29</v>
      </c>
      <c r="L38" s="310">
        <f t="shared" si="3"/>
        <v>290</v>
      </c>
      <c r="M38" s="310">
        <f t="shared" si="4"/>
        <v>46.4</v>
      </c>
      <c r="N38" s="310">
        <f t="shared" si="5"/>
        <v>336.4</v>
      </c>
    </row>
    <row r="39" spans="1:14" ht="30.6" x14ac:dyDescent="0.3">
      <c r="A39" s="357" t="s">
        <v>1923</v>
      </c>
      <c r="B39" s="651" t="s">
        <v>1924</v>
      </c>
      <c r="C39" s="346">
        <v>42402</v>
      </c>
      <c r="D39" s="347">
        <v>1560</v>
      </c>
      <c r="E39" s="348">
        <v>42389</v>
      </c>
      <c r="F39" s="348" t="s">
        <v>95</v>
      </c>
      <c r="G39" s="350" t="s">
        <v>48</v>
      </c>
      <c r="H39" s="350" t="s">
        <v>1939</v>
      </c>
      <c r="I39" s="338" t="s">
        <v>53</v>
      </c>
      <c r="J39" s="339">
        <v>10</v>
      </c>
      <c r="K39" s="310">
        <v>20</v>
      </c>
      <c r="L39" s="310">
        <f t="shared" si="3"/>
        <v>200</v>
      </c>
      <c r="M39" s="310">
        <f t="shared" si="4"/>
        <v>32</v>
      </c>
      <c r="N39" s="310">
        <f t="shared" si="5"/>
        <v>232</v>
      </c>
    </row>
    <row r="40" spans="1:14" ht="30.6" x14ac:dyDescent="0.3">
      <c r="A40" s="357" t="s">
        <v>1923</v>
      </c>
      <c r="B40" s="651" t="s">
        <v>1924</v>
      </c>
      <c r="C40" s="346">
        <v>42402</v>
      </c>
      <c r="D40" s="347">
        <v>1560</v>
      </c>
      <c r="E40" s="348">
        <v>42389</v>
      </c>
      <c r="F40" s="348" t="s">
        <v>95</v>
      </c>
      <c r="G40" s="350" t="s">
        <v>48</v>
      </c>
      <c r="H40" s="350" t="s">
        <v>1940</v>
      </c>
      <c r="I40" s="338" t="s">
        <v>112</v>
      </c>
      <c r="J40" s="339">
        <v>1</v>
      </c>
      <c r="K40" s="310">
        <v>55</v>
      </c>
      <c r="L40" s="310">
        <f t="shared" si="3"/>
        <v>55</v>
      </c>
      <c r="M40" s="310">
        <f t="shared" si="4"/>
        <v>8.8000000000000007</v>
      </c>
      <c r="N40" s="310">
        <f t="shared" si="5"/>
        <v>63.8</v>
      </c>
    </row>
    <row r="41" spans="1:14" ht="112.2" x14ac:dyDescent="0.3">
      <c r="A41" s="357" t="s">
        <v>1941</v>
      </c>
      <c r="B41" s="651" t="s">
        <v>1942</v>
      </c>
      <c r="C41" s="346">
        <v>42396</v>
      </c>
      <c r="D41" s="347">
        <v>480</v>
      </c>
      <c r="E41" s="348">
        <v>42394</v>
      </c>
      <c r="F41" s="348" t="s">
        <v>95</v>
      </c>
      <c r="G41" s="350" t="s">
        <v>1943</v>
      </c>
      <c r="H41" s="350" t="s">
        <v>1944</v>
      </c>
      <c r="I41" s="338" t="s">
        <v>53</v>
      </c>
      <c r="J41" s="339">
        <v>43</v>
      </c>
      <c r="K41" s="310">
        <v>850</v>
      </c>
      <c r="L41" s="310">
        <f t="shared" si="3"/>
        <v>36550</v>
      </c>
      <c r="M41" s="310">
        <f t="shared" si="4"/>
        <v>5848</v>
      </c>
      <c r="N41" s="310">
        <f t="shared" si="5"/>
        <v>42398</v>
      </c>
    </row>
    <row r="42" spans="1:14" ht="81.599999999999994" x14ac:dyDescent="0.3">
      <c r="A42" s="357" t="s">
        <v>1941</v>
      </c>
      <c r="B42" s="651" t="s">
        <v>1942</v>
      </c>
      <c r="C42" s="346">
        <v>42396</v>
      </c>
      <c r="D42" s="347">
        <v>480</v>
      </c>
      <c r="E42" s="348">
        <v>42394</v>
      </c>
      <c r="F42" s="348" t="s">
        <v>95</v>
      </c>
      <c r="G42" s="350" t="s">
        <v>1943</v>
      </c>
      <c r="H42" s="350" t="s">
        <v>1945</v>
      </c>
      <c r="I42" s="338" t="s">
        <v>53</v>
      </c>
      <c r="J42" s="339">
        <v>70</v>
      </c>
      <c r="K42" s="310">
        <v>586</v>
      </c>
      <c r="L42" s="310">
        <f t="shared" si="3"/>
        <v>41020</v>
      </c>
      <c r="M42" s="310">
        <f t="shared" si="4"/>
        <v>6563.2</v>
      </c>
      <c r="N42" s="310">
        <f t="shared" si="5"/>
        <v>47583.199999999997</v>
      </c>
    </row>
    <row r="43" spans="1:14" ht="51" x14ac:dyDescent="0.3">
      <c r="A43" s="357" t="s">
        <v>1941</v>
      </c>
      <c r="B43" s="651" t="s">
        <v>1942</v>
      </c>
      <c r="C43" s="346">
        <v>42396</v>
      </c>
      <c r="D43" s="347">
        <v>480</v>
      </c>
      <c r="E43" s="348">
        <v>42394</v>
      </c>
      <c r="F43" s="348" t="s">
        <v>95</v>
      </c>
      <c r="G43" s="350" t="s">
        <v>1943</v>
      </c>
      <c r="H43" s="350" t="s">
        <v>1946</v>
      </c>
      <c r="I43" s="338" t="s">
        <v>53</v>
      </c>
      <c r="J43" s="339">
        <v>1</v>
      </c>
      <c r="K43" s="310">
        <v>1100</v>
      </c>
      <c r="L43" s="310">
        <f t="shared" si="3"/>
        <v>1100</v>
      </c>
      <c r="M43" s="310">
        <f t="shared" si="4"/>
        <v>176</v>
      </c>
      <c r="N43" s="310">
        <f t="shared" si="5"/>
        <v>1276</v>
      </c>
    </row>
    <row r="44" spans="1:14" ht="51" x14ac:dyDescent="0.3">
      <c r="A44" s="357" t="s">
        <v>1941</v>
      </c>
      <c r="B44" s="651" t="s">
        <v>1942</v>
      </c>
      <c r="C44" s="346">
        <v>42396</v>
      </c>
      <c r="D44" s="347">
        <v>480</v>
      </c>
      <c r="E44" s="348">
        <v>42394</v>
      </c>
      <c r="F44" s="348" t="s">
        <v>95</v>
      </c>
      <c r="G44" s="350" t="s">
        <v>1943</v>
      </c>
      <c r="H44" s="350" t="s">
        <v>1947</v>
      </c>
      <c r="I44" s="338" t="s">
        <v>53</v>
      </c>
      <c r="J44" s="339">
        <v>4</v>
      </c>
      <c r="K44" s="310">
        <v>1100</v>
      </c>
      <c r="L44" s="310">
        <f t="shared" si="3"/>
        <v>4400</v>
      </c>
      <c r="M44" s="310">
        <f t="shared" si="4"/>
        <v>704</v>
      </c>
      <c r="N44" s="310">
        <f t="shared" si="5"/>
        <v>5104</v>
      </c>
    </row>
    <row r="45" spans="1:14" ht="40.799999999999997" x14ac:dyDescent="0.3">
      <c r="A45" s="357" t="s">
        <v>1941</v>
      </c>
      <c r="B45" s="651" t="s">
        <v>1942</v>
      </c>
      <c r="C45" s="346">
        <v>42396</v>
      </c>
      <c r="D45" s="347">
        <v>480</v>
      </c>
      <c r="E45" s="348">
        <v>42394</v>
      </c>
      <c r="F45" s="348" t="s">
        <v>95</v>
      </c>
      <c r="G45" s="350" t="s">
        <v>1943</v>
      </c>
      <c r="H45" s="350" t="s">
        <v>1948</v>
      </c>
      <c r="I45" s="338" t="s">
        <v>53</v>
      </c>
      <c r="J45" s="339">
        <v>2</v>
      </c>
      <c r="K45" s="310">
        <v>1100</v>
      </c>
      <c r="L45" s="310">
        <f t="shared" si="3"/>
        <v>2200</v>
      </c>
      <c r="M45" s="310">
        <f t="shared" si="4"/>
        <v>352</v>
      </c>
      <c r="N45" s="310">
        <f t="shared" si="5"/>
        <v>2552</v>
      </c>
    </row>
    <row r="46" spans="1:14" ht="51" x14ac:dyDescent="0.3">
      <c r="A46" s="357" t="s">
        <v>1941</v>
      </c>
      <c r="B46" s="651" t="s">
        <v>1942</v>
      </c>
      <c r="C46" s="346">
        <v>42396</v>
      </c>
      <c r="D46" s="347">
        <v>480</v>
      </c>
      <c r="E46" s="348">
        <v>42394</v>
      </c>
      <c r="F46" s="348" t="s">
        <v>95</v>
      </c>
      <c r="G46" s="350" t="s">
        <v>1943</v>
      </c>
      <c r="H46" s="350" t="s">
        <v>1949</v>
      </c>
      <c r="I46" s="338" t="s">
        <v>53</v>
      </c>
      <c r="J46" s="339">
        <v>2</v>
      </c>
      <c r="K46" s="310">
        <v>2550</v>
      </c>
      <c r="L46" s="310">
        <f t="shared" si="3"/>
        <v>5100</v>
      </c>
      <c r="M46" s="310">
        <f t="shared" si="4"/>
        <v>816</v>
      </c>
      <c r="N46" s="310">
        <f t="shared" si="5"/>
        <v>5916</v>
      </c>
    </row>
    <row r="47" spans="1:14" ht="51" x14ac:dyDescent="0.3">
      <c r="A47" s="357" t="s">
        <v>1941</v>
      </c>
      <c r="B47" s="651" t="s">
        <v>1942</v>
      </c>
      <c r="C47" s="346">
        <v>42396</v>
      </c>
      <c r="D47" s="347">
        <v>480</v>
      </c>
      <c r="E47" s="348">
        <v>42394</v>
      </c>
      <c r="F47" s="348" t="s">
        <v>95</v>
      </c>
      <c r="G47" s="350" t="s">
        <v>1943</v>
      </c>
      <c r="H47" s="350" t="s">
        <v>1947</v>
      </c>
      <c r="I47" s="338" t="s">
        <v>53</v>
      </c>
      <c r="J47" s="339">
        <v>1</v>
      </c>
      <c r="K47" s="310">
        <v>2550</v>
      </c>
      <c r="L47" s="310">
        <f t="shared" si="3"/>
        <v>2550</v>
      </c>
      <c r="M47" s="310">
        <f t="shared" si="4"/>
        <v>408</v>
      </c>
      <c r="N47" s="310">
        <f t="shared" si="5"/>
        <v>2958</v>
      </c>
    </row>
    <row r="48" spans="1:14" ht="51" x14ac:dyDescent="0.3">
      <c r="A48" s="357" t="s">
        <v>1941</v>
      </c>
      <c r="B48" s="651" t="s">
        <v>1942</v>
      </c>
      <c r="C48" s="346">
        <v>42396</v>
      </c>
      <c r="D48" s="347">
        <v>480</v>
      </c>
      <c r="E48" s="348">
        <v>42394</v>
      </c>
      <c r="F48" s="348" t="s">
        <v>95</v>
      </c>
      <c r="G48" s="350" t="s">
        <v>1943</v>
      </c>
      <c r="H48" s="350" t="s">
        <v>1950</v>
      </c>
      <c r="I48" s="338" t="s">
        <v>53</v>
      </c>
      <c r="J48" s="339">
        <v>2</v>
      </c>
      <c r="K48" s="310">
        <v>1100</v>
      </c>
      <c r="L48" s="310">
        <f t="shared" si="3"/>
        <v>2200</v>
      </c>
      <c r="M48" s="310">
        <f t="shared" si="4"/>
        <v>352</v>
      </c>
      <c r="N48" s="310">
        <f t="shared" si="5"/>
        <v>2552</v>
      </c>
    </row>
    <row r="49" spans="1:14" ht="40.799999999999997" x14ac:dyDescent="0.3">
      <c r="A49" s="357" t="s">
        <v>1941</v>
      </c>
      <c r="B49" s="651" t="s">
        <v>1942</v>
      </c>
      <c r="C49" s="346">
        <v>42396</v>
      </c>
      <c r="D49" s="347">
        <v>480</v>
      </c>
      <c r="E49" s="348">
        <v>42394</v>
      </c>
      <c r="F49" s="348" t="s">
        <v>95</v>
      </c>
      <c r="G49" s="350" t="s">
        <v>1943</v>
      </c>
      <c r="H49" s="350" t="s">
        <v>1951</v>
      </c>
      <c r="I49" s="338" t="s">
        <v>53</v>
      </c>
      <c r="J49" s="339">
        <v>5</v>
      </c>
      <c r="K49" s="310">
        <v>1100</v>
      </c>
      <c r="L49" s="310">
        <f t="shared" si="3"/>
        <v>5500</v>
      </c>
      <c r="M49" s="310">
        <f t="shared" si="4"/>
        <v>880</v>
      </c>
      <c r="N49" s="310">
        <f t="shared" si="5"/>
        <v>6380</v>
      </c>
    </row>
    <row r="50" spans="1:14" ht="40.799999999999997" x14ac:dyDescent="0.3">
      <c r="A50" s="338" t="s">
        <v>1952</v>
      </c>
      <c r="B50" s="338" t="s">
        <v>1953</v>
      </c>
      <c r="C50" s="346">
        <v>42396</v>
      </c>
      <c r="D50" s="347" t="s">
        <v>1954</v>
      </c>
      <c r="E50" s="348">
        <v>42395</v>
      </c>
      <c r="F50" s="348" t="s">
        <v>95</v>
      </c>
      <c r="G50" s="350" t="s">
        <v>1955</v>
      </c>
      <c r="H50" s="350" t="s">
        <v>1956</v>
      </c>
      <c r="I50" s="338" t="s">
        <v>53</v>
      </c>
      <c r="J50" s="339">
        <v>8</v>
      </c>
      <c r="K50" s="310">
        <v>603.44000000000005</v>
      </c>
      <c r="L50" s="310">
        <f t="shared" si="3"/>
        <v>4827.5200000000004</v>
      </c>
      <c r="M50" s="310">
        <f t="shared" si="4"/>
        <v>772.40320000000008</v>
      </c>
      <c r="N50" s="310">
        <f t="shared" si="5"/>
        <v>5599.9232000000002</v>
      </c>
    </row>
    <row r="51" spans="1:14" ht="40.799999999999997" x14ac:dyDescent="0.3">
      <c r="A51" s="338" t="s">
        <v>1952</v>
      </c>
      <c r="B51" s="338" t="s">
        <v>1953</v>
      </c>
      <c r="C51" s="346">
        <v>42396</v>
      </c>
      <c r="D51" s="347" t="s">
        <v>1954</v>
      </c>
      <c r="E51" s="348">
        <v>42395</v>
      </c>
      <c r="F51" s="348" t="s">
        <v>95</v>
      </c>
      <c r="G51" s="350" t="s">
        <v>1955</v>
      </c>
      <c r="H51" s="350" t="s">
        <v>1957</v>
      </c>
      <c r="I51" s="338" t="s">
        <v>1958</v>
      </c>
      <c r="J51" s="339">
        <v>1</v>
      </c>
      <c r="K51" s="310">
        <v>517.24</v>
      </c>
      <c r="L51" s="310">
        <f t="shared" si="3"/>
        <v>517.24</v>
      </c>
      <c r="M51" s="310">
        <f t="shared" si="4"/>
        <v>82.758400000000009</v>
      </c>
      <c r="N51" s="310">
        <f t="shared" si="5"/>
        <v>599.99840000000006</v>
      </c>
    </row>
    <row r="52" spans="1:14" ht="40.799999999999997" x14ac:dyDescent="0.3">
      <c r="A52" s="338" t="s">
        <v>1952</v>
      </c>
      <c r="B52" s="338" t="s">
        <v>1953</v>
      </c>
      <c r="C52" s="346">
        <v>42396</v>
      </c>
      <c r="D52" s="347" t="s">
        <v>1954</v>
      </c>
      <c r="E52" s="348">
        <v>42395</v>
      </c>
      <c r="F52" s="348" t="s">
        <v>95</v>
      </c>
      <c r="G52" s="350" t="s">
        <v>1955</v>
      </c>
      <c r="H52" s="350" t="s">
        <v>1959</v>
      </c>
      <c r="I52" s="338" t="s">
        <v>53</v>
      </c>
      <c r="J52" s="339">
        <v>15</v>
      </c>
      <c r="K52" s="310">
        <v>94.82</v>
      </c>
      <c r="L52" s="310">
        <f t="shared" si="3"/>
        <v>1422.3</v>
      </c>
      <c r="M52" s="310">
        <f t="shared" si="4"/>
        <v>227.56799999999998</v>
      </c>
      <c r="N52" s="310">
        <f t="shared" si="5"/>
        <v>1649.8679999999999</v>
      </c>
    </row>
    <row r="53" spans="1:14" ht="30.6" x14ac:dyDescent="0.3">
      <c r="A53" s="338" t="s">
        <v>1952</v>
      </c>
      <c r="B53" s="338" t="s">
        <v>1953</v>
      </c>
      <c r="C53" s="346">
        <v>42396</v>
      </c>
      <c r="D53" s="347" t="s">
        <v>1954</v>
      </c>
      <c r="E53" s="348">
        <v>42395</v>
      </c>
      <c r="F53" s="348" t="s">
        <v>95</v>
      </c>
      <c r="G53" s="350" t="s">
        <v>1955</v>
      </c>
      <c r="H53" s="350" t="s">
        <v>1960</v>
      </c>
      <c r="I53" s="338" t="s">
        <v>53</v>
      </c>
      <c r="J53" s="339">
        <v>2</v>
      </c>
      <c r="K53" s="310">
        <v>43.1</v>
      </c>
      <c r="L53" s="310">
        <f t="shared" si="3"/>
        <v>86.2</v>
      </c>
      <c r="M53" s="310">
        <f t="shared" si="4"/>
        <v>13.792000000000002</v>
      </c>
      <c r="N53" s="310">
        <f t="shared" si="5"/>
        <v>99.992000000000004</v>
      </c>
    </row>
    <row r="54" spans="1:14" ht="30.6" x14ac:dyDescent="0.3">
      <c r="A54" s="338" t="s">
        <v>1952</v>
      </c>
      <c r="B54" s="338" t="s">
        <v>1953</v>
      </c>
      <c r="C54" s="346">
        <v>42396</v>
      </c>
      <c r="D54" s="347" t="s">
        <v>1954</v>
      </c>
      <c r="E54" s="348">
        <v>42395</v>
      </c>
      <c r="F54" s="348" t="s">
        <v>95</v>
      </c>
      <c r="G54" s="350" t="s">
        <v>1955</v>
      </c>
      <c r="H54" s="350" t="s">
        <v>1961</v>
      </c>
      <c r="I54" s="338" t="s">
        <v>53</v>
      </c>
      <c r="J54" s="339">
        <v>1</v>
      </c>
      <c r="K54" s="310">
        <v>60.34</v>
      </c>
      <c r="L54" s="310">
        <f t="shared" si="3"/>
        <v>60.34</v>
      </c>
      <c r="M54" s="310">
        <f t="shared" si="4"/>
        <v>9.6544000000000008</v>
      </c>
      <c r="N54" s="310">
        <f t="shared" si="5"/>
        <v>69.994399999999999</v>
      </c>
    </row>
    <row r="55" spans="1:14" ht="30.6" x14ac:dyDescent="0.3">
      <c r="A55" s="338" t="s">
        <v>1952</v>
      </c>
      <c r="B55" s="338" t="s">
        <v>1953</v>
      </c>
      <c r="C55" s="346">
        <v>42396</v>
      </c>
      <c r="D55" s="347" t="s">
        <v>1954</v>
      </c>
      <c r="E55" s="348">
        <v>42395</v>
      </c>
      <c r="F55" s="348" t="s">
        <v>95</v>
      </c>
      <c r="G55" s="350" t="s">
        <v>1955</v>
      </c>
      <c r="H55" s="350" t="s">
        <v>1962</v>
      </c>
      <c r="I55" s="338" t="s">
        <v>53</v>
      </c>
      <c r="J55" s="339">
        <v>3</v>
      </c>
      <c r="K55" s="310">
        <v>60.34</v>
      </c>
      <c r="L55" s="310">
        <f t="shared" si="3"/>
        <v>181.02</v>
      </c>
      <c r="M55" s="310">
        <f t="shared" si="4"/>
        <v>28.963200000000001</v>
      </c>
      <c r="N55" s="310">
        <f t="shared" si="5"/>
        <v>209.98320000000001</v>
      </c>
    </row>
    <row r="56" spans="1:14" ht="30.6" x14ac:dyDescent="0.3">
      <c r="A56" s="338" t="s">
        <v>1952</v>
      </c>
      <c r="B56" s="338" t="s">
        <v>1953</v>
      </c>
      <c r="C56" s="346">
        <v>42396</v>
      </c>
      <c r="D56" s="347" t="s">
        <v>1954</v>
      </c>
      <c r="E56" s="348">
        <v>42395</v>
      </c>
      <c r="F56" s="348" t="s">
        <v>95</v>
      </c>
      <c r="G56" s="350" t="s">
        <v>1955</v>
      </c>
      <c r="H56" s="350" t="s">
        <v>1963</v>
      </c>
      <c r="I56" s="338" t="s">
        <v>53</v>
      </c>
      <c r="J56" s="339">
        <v>4</v>
      </c>
      <c r="K56" s="310">
        <v>60.34</v>
      </c>
      <c r="L56" s="310">
        <f t="shared" si="3"/>
        <v>241.36</v>
      </c>
      <c r="M56" s="310">
        <f t="shared" si="4"/>
        <v>38.617600000000003</v>
      </c>
      <c r="N56" s="310">
        <f t="shared" si="5"/>
        <v>279.9776</v>
      </c>
    </row>
    <row r="57" spans="1:14" ht="40.799999999999997" x14ac:dyDescent="0.3">
      <c r="A57" s="338" t="s">
        <v>1952</v>
      </c>
      <c r="B57" s="338" t="s">
        <v>1953</v>
      </c>
      <c r="C57" s="346">
        <v>42396</v>
      </c>
      <c r="D57" s="347" t="s">
        <v>1954</v>
      </c>
      <c r="E57" s="348">
        <v>42395</v>
      </c>
      <c r="F57" s="348" t="s">
        <v>95</v>
      </c>
      <c r="G57" s="350" t="s">
        <v>1955</v>
      </c>
      <c r="H57" s="350" t="s">
        <v>1964</v>
      </c>
      <c r="I57" s="338" t="s">
        <v>53</v>
      </c>
      <c r="J57" s="339">
        <v>10</v>
      </c>
      <c r="K57" s="310">
        <v>94.82</v>
      </c>
      <c r="L57" s="310">
        <f t="shared" si="3"/>
        <v>948.19999999999993</v>
      </c>
      <c r="M57" s="310">
        <f t="shared" si="4"/>
        <v>151.71199999999999</v>
      </c>
      <c r="N57" s="310">
        <f t="shared" si="5"/>
        <v>1099.9119999999998</v>
      </c>
    </row>
    <row r="58" spans="1:14" ht="30.6" x14ac:dyDescent="0.3">
      <c r="A58" s="338" t="s">
        <v>1952</v>
      </c>
      <c r="B58" s="338" t="s">
        <v>1953</v>
      </c>
      <c r="C58" s="346">
        <v>42396</v>
      </c>
      <c r="D58" s="347" t="s">
        <v>1954</v>
      </c>
      <c r="E58" s="348">
        <v>42395</v>
      </c>
      <c r="F58" s="348" t="s">
        <v>95</v>
      </c>
      <c r="G58" s="350" t="s">
        <v>1955</v>
      </c>
      <c r="H58" s="350" t="s">
        <v>1965</v>
      </c>
      <c r="I58" s="338" t="s">
        <v>53</v>
      </c>
      <c r="J58" s="339">
        <v>9</v>
      </c>
      <c r="K58" s="310">
        <v>43.1</v>
      </c>
      <c r="L58" s="310">
        <f t="shared" si="3"/>
        <v>387.90000000000003</v>
      </c>
      <c r="M58" s="310">
        <f t="shared" si="4"/>
        <v>62.064000000000007</v>
      </c>
      <c r="N58" s="310">
        <f t="shared" si="5"/>
        <v>449.96400000000006</v>
      </c>
    </row>
    <row r="59" spans="1:14" ht="30.6" x14ac:dyDescent="0.3">
      <c r="A59" s="338" t="s">
        <v>1952</v>
      </c>
      <c r="B59" s="338" t="s">
        <v>1953</v>
      </c>
      <c r="C59" s="346">
        <v>42396</v>
      </c>
      <c r="D59" s="347" t="s">
        <v>1954</v>
      </c>
      <c r="E59" s="348">
        <v>42395</v>
      </c>
      <c r="F59" s="348" t="s">
        <v>95</v>
      </c>
      <c r="G59" s="350" t="s">
        <v>1955</v>
      </c>
      <c r="H59" s="350" t="s">
        <v>1966</v>
      </c>
      <c r="I59" s="338" t="s">
        <v>53</v>
      </c>
      <c r="J59" s="339">
        <v>6</v>
      </c>
      <c r="K59" s="310">
        <v>43.1</v>
      </c>
      <c r="L59" s="310">
        <f t="shared" si="3"/>
        <v>258.60000000000002</v>
      </c>
      <c r="M59" s="310">
        <f t="shared" si="4"/>
        <v>41.376000000000005</v>
      </c>
      <c r="N59" s="310">
        <f t="shared" si="5"/>
        <v>299.976</v>
      </c>
    </row>
    <row r="60" spans="1:14" ht="30.6" x14ac:dyDescent="0.3">
      <c r="A60" s="338" t="s">
        <v>1952</v>
      </c>
      <c r="B60" s="338" t="s">
        <v>1953</v>
      </c>
      <c r="C60" s="346">
        <v>42396</v>
      </c>
      <c r="D60" s="347" t="s">
        <v>1954</v>
      </c>
      <c r="E60" s="348">
        <v>42395</v>
      </c>
      <c r="F60" s="348" t="s">
        <v>95</v>
      </c>
      <c r="G60" s="350" t="s">
        <v>1955</v>
      </c>
      <c r="H60" s="350" t="s">
        <v>1967</v>
      </c>
      <c r="I60" s="338" t="s">
        <v>53</v>
      </c>
      <c r="J60" s="339">
        <v>9</v>
      </c>
      <c r="K60" s="310">
        <v>68.97</v>
      </c>
      <c r="L60" s="310">
        <f t="shared" si="3"/>
        <v>620.73</v>
      </c>
      <c r="M60" s="310">
        <f t="shared" si="4"/>
        <v>99.316800000000001</v>
      </c>
      <c r="N60" s="310">
        <f t="shared" si="5"/>
        <v>720.04680000000008</v>
      </c>
    </row>
    <row r="61" spans="1:14" ht="30.6" x14ac:dyDescent="0.3">
      <c r="A61" s="357" t="s">
        <v>1968</v>
      </c>
      <c r="B61" s="651" t="s">
        <v>1969</v>
      </c>
      <c r="C61" s="346">
        <v>42390</v>
      </c>
      <c r="D61" s="347" t="s">
        <v>1970</v>
      </c>
      <c r="E61" s="348">
        <v>42389</v>
      </c>
      <c r="F61" s="348" t="s">
        <v>97</v>
      </c>
      <c r="G61" s="350" t="s">
        <v>108</v>
      </c>
      <c r="H61" s="350" t="s">
        <v>1971</v>
      </c>
      <c r="I61" s="338" t="s">
        <v>53</v>
      </c>
      <c r="J61" s="339">
        <v>500</v>
      </c>
      <c r="K61" s="310">
        <v>138</v>
      </c>
      <c r="L61" s="310">
        <f t="shared" si="3"/>
        <v>69000</v>
      </c>
      <c r="M61" s="310">
        <f t="shared" si="4"/>
        <v>11040</v>
      </c>
      <c r="N61" s="310">
        <f t="shared" si="5"/>
        <v>80040</v>
      </c>
    </row>
    <row r="62" spans="1:14" ht="40.799999999999997" x14ac:dyDescent="0.3">
      <c r="A62" s="357" t="s">
        <v>1972</v>
      </c>
      <c r="B62" s="651" t="s">
        <v>1973</v>
      </c>
      <c r="C62" s="346">
        <v>42404</v>
      </c>
      <c r="D62" s="347">
        <v>1899</v>
      </c>
      <c r="E62" s="348">
        <v>42395</v>
      </c>
      <c r="F62" s="348" t="s">
        <v>116</v>
      </c>
      <c r="G62" s="350" t="s">
        <v>122</v>
      </c>
      <c r="H62" s="350" t="s">
        <v>1974</v>
      </c>
      <c r="I62" s="338" t="s">
        <v>53</v>
      </c>
      <c r="J62" s="339">
        <v>5</v>
      </c>
      <c r="K62" s="310">
        <v>387.93103400000001</v>
      </c>
      <c r="L62" s="310">
        <f t="shared" si="3"/>
        <v>1939.65517</v>
      </c>
      <c r="M62" s="310">
        <f t="shared" si="4"/>
        <v>310.3448272</v>
      </c>
      <c r="N62" s="310">
        <f t="shared" si="5"/>
        <v>2249.9999972000001</v>
      </c>
    </row>
    <row r="63" spans="1:14" ht="40.799999999999997" x14ac:dyDescent="0.3">
      <c r="A63" s="357" t="s">
        <v>1972</v>
      </c>
      <c r="B63" s="651" t="s">
        <v>1973</v>
      </c>
      <c r="C63" s="346">
        <v>42404</v>
      </c>
      <c r="D63" s="347">
        <v>1899</v>
      </c>
      <c r="E63" s="348">
        <v>42395</v>
      </c>
      <c r="F63" s="348" t="s">
        <v>116</v>
      </c>
      <c r="G63" s="350" t="s">
        <v>122</v>
      </c>
      <c r="H63" s="350" t="s">
        <v>1975</v>
      </c>
      <c r="I63" s="338" t="s">
        <v>53</v>
      </c>
      <c r="J63" s="339">
        <v>5</v>
      </c>
      <c r="K63" s="310">
        <v>506.89655099999999</v>
      </c>
      <c r="L63" s="310">
        <f t="shared" si="3"/>
        <v>2534.482755</v>
      </c>
      <c r="M63" s="310">
        <f t="shared" si="4"/>
        <v>405.51724080000002</v>
      </c>
      <c r="N63" s="310">
        <f t="shared" si="5"/>
        <v>2939.9999957999999</v>
      </c>
    </row>
    <row r="64" spans="1:14" ht="40.799999999999997" x14ac:dyDescent="0.3">
      <c r="A64" s="357" t="s">
        <v>1972</v>
      </c>
      <c r="B64" s="651" t="s">
        <v>1973</v>
      </c>
      <c r="C64" s="346">
        <v>42404</v>
      </c>
      <c r="D64" s="347">
        <v>1899</v>
      </c>
      <c r="E64" s="348">
        <v>42395</v>
      </c>
      <c r="F64" s="348" t="s">
        <v>116</v>
      </c>
      <c r="G64" s="350" t="s">
        <v>122</v>
      </c>
      <c r="H64" s="350" t="s">
        <v>1976</v>
      </c>
      <c r="I64" s="338" t="s">
        <v>53</v>
      </c>
      <c r="J64" s="339">
        <v>400</v>
      </c>
      <c r="K64" s="310">
        <v>1.724137</v>
      </c>
      <c r="L64" s="310">
        <f t="shared" si="3"/>
        <v>689.65480000000002</v>
      </c>
      <c r="M64" s="310">
        <f t="shared" si="4"/>
        <v>110.344768</v>
      </c>
      <c r="N64" s="310">
        <f t="shared" si="5"/>
        <v>799.99956800000007</v>
      </c>
    </row>
    <row r="65" spans="1:14" ht="40.799999999999997" x14ac:dyDescent="0.3">
      <c r="A65" s="357" t="s">
        <v>1972</v>
      </c>
      <c r="B65" s="651" t="s">
        <v>1973</v>
      </c>
      <c r="C65" s="346">
        <v>42404</v>
      </c>
      <c r="D65" s="347">
        <v>1876</v>
      </c>
      <c r="E65" s="348">
        <v>42395</v>
      </c>
      <c r="F65" s="348" t="s">
        <v>116</v>
      </c>
      <c r="G65" s="350" t="s">
        <v>122</v>
      </c>
      <c r="H65" s="350" t="s">
        <v>1974</v>
      </c>
      <c r="I65" s="338" t="s">
        <v>53</v>
      </c>
      <c r="J65" s="339">
        <v>45</v>
      </c>
      <c r="K65" s="310">
        <v>387.93103400000001</v>
      </c>
      <c r="L65" s="310">
        <f t="shared" si="3"/>
        <v>17456.896530000002</v>
      </c>
      <c r="M65" s="310">
        <f t="shared" si="4"/>
        <v>2793.1034448000005</v>
      </c>
      <c r="N65" s="310">
        <f t="shared" si="5"/>
        <v>20249.999974800001</v>
      </c>
    </row>
    <row r="66" spans="1:14" ht="40.799999999999997" x14ac:dyDescent="0.3">
      <c r="A66" s="357" t="s">
        <v>1972</v>
      </c>
      <c r="B66" s="651" t="s">
        <v>1973</v>
      </c>
      <c r="C66" s="346">
        <v>42404</v>
      </c>
      <c r="D66" s="347">
        <v>1876</v>
      </c>
      <c r="E66" s="348">
        <v>42395</v>
      </c>
      <c r="F66" s="348" t="s">
        <v>116</v>
      </c>
      <c r="G66" s="350" t="s">
        <v>122</v>
      </c>
      <c r="H66" s="350" t="s">
        <v>1975</v>
      </c>
      <c r="I66" s="338" t="s">
        <v>53</v>
      </c>
      <c r="J66" s="339">
        <v>49</v>
      </c>
      <c r="K66" s="310">
        <v>506.89655099999999</v>
      </c>
      <c r="L66" s="310">
        <f t="shared" si="3"/>
        <v>24837.930999</v>
      </c>
      <c r="M66" s="310">
        <f t="shared" si="4"/>
        <v>3974.0689598399999</v>
      </c>
      <c r="N66" s="310">
        <f t="shared" si="5"/>
        <v>28811.999958839999</v>
      </c>
    </row>
    <row r="67" spans="1:14" ht="40.799999999999997" x14ac:dyDescent="0.3">
      <c r="A67" s="357" t="s">
        <v>1972</v>
      </c>
      <c r="B67" s="651" t="s">
        <v>1973</v>
      </c>
      <c r="C67" s="346">
        <v>42404</v>
      </c>
      <c r="D67" s="347">
        <v>1898</v>
      </c>
      <c r="E67" s="348">
        <v>42395</v>
      </c>
      <c r="F67" s="348" t="s">
        <v>95</v>
      </c>
      <c r="G67" s="350" t="s">
        <v>122</v>
      </c>
      <c r="H67" s="350" t="s">
        <v>1977</v>
      </c>
      <c r="I67" s="338" t="s">
        <v>53</v>
      </c>
      <c r="J67" s="339">
        <v>20</v>
      </c>
      <c r="K67" s="310">
        <v>437.93103400000001</v>
      </c>
      <c r="L67" s="310">
        <f t="shared" si="3"/>
        <v>8758.62068</v>
      </c>
      <c r="M67" s="310">
        <f t="shared" si="4"/>
        <v>1401.3793088</v>
      </c>
      <c r="N67" s="310">
        <f t="shared" si="5"/>
        <v>10159.9999888</v>
      </c>
    </row>
    <row r="68" spans="1:14" ht="40.799999999999997" x14ac:dyDescent="0.3">
      <c r="A68" s="357" t="s">
        <v>1972</v>
      </c>
      <c r="B68" s="651" t="s">
        <v>1973</v>
      </c>
      <c r="C68" s="346">
        <v>42404</v>
      </c>
      <c r="D68" s="347">
        <v>1898</v>
      </c>
      <c r="E68" s="348">
        <v>42395</v>
      </c>
      <c r="F68" s="348" t="s">
        <v>95</v>
      </c>
      <c r="G68" s="350" t="s">
        <v>122</v>
      </c>
      <c r="H68" s="350" t="s">
        <v>1978</v>
      </c>
      <c r="I68" s="338" t="s">
        <v>53</v>
      </c>
      <c r="J68" s="339">
        <v>28</v>
      </c>
      <c r="K68" s="310">
        <v>47.413792999999998</v>
      </c>
      <c r="L68" s="310">
        <f t="shared" si="3"/>
        <v>1327.586204</v>
      </c>
      <c r="M68" s="310">
        <f t="shared" si="4"/>
        <v>212.41379264</v>
      </c>
      <c r="N68" s="310">
        <f t="shared" si="5"/>
        <v>1539.9999966400001</v>
      </c>
    </row>
    <row r="69" spans="1:14" ht="40.799999999999997" x14ac:dyDescent="0.3">
      <c r="A69" s="357" t="s">
        <v>1972</v>
      </c>
      <c r="B69" s="651" t="s">
        <v>1973</v>
      </c>
      <c r="C69" s="346">
        <v>42404</v>
      </c>
      <c r="D69" s="347">
        <v>1898</v>
      </c>
      <c r="E69" s="348">
        <v>42395</v>
      </c>
      <c r="F69" s="348" t="s">
        <v>95</v>
      </c>
      <c r="G69" s="350" t="s">
        <v>122</v>
      </c>
      <c r="H69" s="350" t="s">
        <v>1979</v>
      </c>
      <c r="I69" s="338" t="s">
        <v>53</v>
      </c>
      <c r="J69" s="339">
        <v>250</v>
      </c>
      <c r="K69" s="310">
        <v>0.60344799999999998</v>
      </c>
      <c r="L69" s="310">
        <f t="shared" si="3"/>
        <v>150.86199999999999</v>
      </c>
      <c r="M69" s="310">
        <f t="shared" si="4"/>
        <v>24.137920000000001</v>
      </c>
      <c r="N69" s="310">
        <f t="shared" si="5"/>
        <v>174.99992</v>
      </c>
    </row>
    <row r="70" spans="1:14" ht="40.799999999999997" x14ac:dyDescent="0.3">
      <c r="A70" s="357" t="s">
        <v>1972</v>
      </c>
      <c r="B70" s="651" t="s">
        <v>1973</v>
      </c>
      <c r="C70" s="346">
        <v>42404</v>
      </c>
      <c r="D70" s="347">
        <v>1898</v>
      </c>
      <c r="E70" s="348">
        <v>42395</v>
      </c>
      <c r="F70" s="348" t="s">
        <v>95</v>
      </c>
      <c r="G70" s="350" t="s">
        <v>122</v>
      </c>
      <c r="H70" s="350" t="s">
        <v>1980</v>
      </c>
      <c r="I70" s="338" t="s">
        <v>53</v>
      </c>
      <c r="J70" s="339">
        <v>200</v>
      </c>
      <c r="K70" s="310">
        <v>1.2931029999999999</v>
      </c>
      <c r="L70" s="310">
        <f t="shared" si="3"/>
        <v>258.62059999999997</v>
      </c>
      <c r="M70" s="310">
        <f t="shared" si="4"/>
        <v>41.379295999999997</v>
      </c>
      <c r="N70" s="310">
        <f t="shared" si="5"/>
        <v>299.99989599999998</v>
      </c>
    </row>
    <row r="71" spans="1:14" ht="40.799999999999997" x14ac:dyDescent="0.3">
      <c r="A71" s="357" t="s">
        <v>1972</v>
      </c>
      <c r="B71" s="651" t="s">
        <v>1973</v>
      </c>
      <c r="C71" s="346">
        <v>42404</v>
      </c>
      <c r="D71" s="347">
        <v>1898</v>
      </c>
      <c r="E71" s="348">
        <v>42395</v>
      </c>
      <c r="F71" s="348" t="s">
        <v>95</v>
      </c>
      <c r="G71" s="350" t="s">
        <v>122</v>
      </c>
      <c r="H71" s="350" t="s">
        <v>1980</v>
      </c>
      <c r="I71" s="338" t="s">
        <v>53</v>
      </c>
      <c r="J71" s="339">
        <v>30</v>
      </c>
      <c r="K71" s="310">
        <v>1.724137</v>
      </c>
      <c r="L71" s="310">
        <f t="shared" si="3"/>
        <v>51.724110000000003</v>
      </c>
      <c r="M71" s="310">
        <f t="shared" si="4"/>
        <v>8.2758576000000001</v>
      </c>
      <c r="N71" s="310">
        <f t="shared" si="5"/>
        <v>59.999967600000005</v>
      </c>
    </row>
    <row r="72" spans="1:14" ht="40.799999999999997" x14ac:dyDescent="0.3">
      <c r="A72" s="357" t="s">
        <v>1972</v>
      </c>
      <c r="B72" s="651" t="s">
        <v>1973</v>
      </c>
      <c r="C72" s="346">
        <v>42404</v>
      </c>
      <c r="D72" s="347">
        <v>1898</v>
      </c>
      <c r="E72" s="348">
        <v>42395</v>
      </c>
      <c r="F72" s="348" t="s">
        <v>95</v>
      </c>
      <c r="G72" s="350" t="s">
        <v>122</v>
      </c>
      <c r="H72" s="350" t="s">
        <v>1981</v>
      </c>
      <c r="I72" s="338" t="s">
        <v>53</v>
      </c>
      <c r="J72" s="339">
        <v>50</v>
      </c>
      <c r="K72" s="310">
        <v>0.68965500000000002</v>
      </c>
      <c r="L72" s="310">
        <f t="shared" si="3"/>
        <v>34.482750000000003</v>
      </c>
      <c r="M72" s="310">
        <f t="shared" si="4"/>
        <v>5.5172400000000001</v>
      </c>
      <c r="N72" s="310">
        <f t="shared" si="5"/>
        <v>39.999990000000004</v>
      </c>
    </row>
    <row r="73" spans="1:14" ht="40.799999999999997" x14ac:dyDescent="0.3">
      <c r="A73" s="357" t="s">
        <v>1972</v>
      </c>
      <c r="B73" s="651" t="s">
        <v>1973</v>
      </c>
      <c r="C73" s="346">
        <v>42404</v>
      </c>
      <c r="D73" s="347">
        <v>1897</v>
      </c>
      <c r="E73" s="348">
        <v>42395</v>
      </c>
      <c r="F73" s="348" t="s">
        <v>1982</v>
      </c>
      <c r="G73" s="350" t="s">
        <v>122</v>
      </c>
      <c r="H73" s="350" t="s">
        <v>1983</v>
      </c>
      <c r="I73" s="338" t="s">
        <v>53</v>
      </c>
      <c r="J73" s="339">
        <v>34</v>
      </c>
      <c r="K73" s="310">
        <v>948.28</v>
      </c>
      <c r="L73" s="310">
        <f t="shared" si="3"/>
        <v>32241.52</v>
      </c>
      <c r="M73" s="310">
        <f t="shared" si="4"/>
        <v>5158.6432000000004</v>
      </c>
      <c r="N73" s="310">
        <f t="shared" si="5"/>
        <v>37400.163200000003</v>
      </c>
    </row>
    <row r="74" spans="1:14" ht="40.799999999999997" x14ac:dyDescent="0.3">
      <c r="A74" s="357" t="s">
        <v>1972</v>
      </c>
      <c r="B74" s="651" t="s">
        <v>1973</v>
      </c>
      <c r="C74" s="346">
        <v>42404</v>
      </c>
      <c r="D74" s="347">
        <v>1897</v>
      </c>
      <c r="E74" s="348">
        <v>42395</v>
      </c>
      <c r="F74" s="348" t="s">
        <v>1982</v>
      </c>
      <c r="G74" s="350" t="s">
        <v>122</v>
      </c>
      <c r="H74" s="350" t="s">
        <v>123</v>
      </c>
      <c r="I74" s="338" t="s">
        <v>43</v>
      </c>
      <c r="J74" s="339">
        <v>30</v>
      </c>
      <c r="K74" s="310">
        <v>71.120666</v>
      </c>
      <c r="L74" s="310">
        <f t="shared" si="3"/>
        <v>2133.6199799999999</v>
      </c>
      <c r="M74" s="310">
        <f t="shared" si="4"/>
        <v>341.37919679999999</v>
      </c>
      <c r="N74" s="310">
        <f t="shared" si="5"/>
        <v>2474.9991768</v>
      </c>
    </row>
    <row r="75" spans="1:14" ht="30.6" x14ac:dyDescent="0.3">
      <c r="A75" s="357" t="s">
        <v>1984</v>
      </c>
      <c r="B75" s="651" t="s">
        <v>1985</v>
      </c>
      <c r="C75" s="346">
        <v>42408</v>
      </c>
      <c r="D75" s="347">
        <v>403</v>
      </c>
      <c r="E75" s="348">
        <v>42398</v>
      </c>
      <c r="F75" s="348" t="s">
        <v>1982</v>
      </c>
      <c r="G75" s="350" t="s">
        <v>1915</v>
      </c>
      <c r="H75" s="350" t="s">
        <v>1917</v>
      </c>
      <c r="I75" s="338" t="s">
        <v>96</v>
      </c>
      <c r="J75" s="339">
        <v>5</v>
      </c>
      <c r="K75" s="310">
        <v>168.1</v>
      </c>
      <c r="L75" s="310">
        <f t="shared" si="3"/>
        <v>840.5</v>
      </c>
      <c r="M75" s="310">
        <f t="shared" si="4"/>
        <v>134.47999999999999</v>
      </c>
      <c r="N75" s="310">
        <f t="shared" si="5"/>
        <v>974.98</v>
      </c>
    </row>
    <row r="76" spans="1:14" ht="30.6" x14ac:dyDescent="0.3">
      <c r="A76" s="357" t="s">
        <v>1984</v>
      </c>
      <c r="B76" s="651" t="s">
        <v>1985</v>
      </c>
      <c r="C76" s="346">
        <v>42408</v>
      </c>
      <c r="D76" s="347">
        <v>403</v>
      </c>
      <c r="E76" s="348">
        <v>42398</v>
      </c>
      <c r="F76" s="348" t="s">
        <v>1982</v>
      </c>
      <c r="G76" s="350" t="s">
        <v>1915</v>
      </c>
      <c r="H76" s="350" t="s">
        <v>128</v>
      </c>
      <c r="I76" s="338" t="s">
        <v>43</v>
      </c>
      <c r="J76" s="339">
        <v>5</v>
      </c>
      <c r="K76" s="310">
        <v>68.97</v>
      </c>
      <c r="L76" s="310">
        <f t="shared" si="3"/>
        <v>344.85</v>
      </c>
      <c r="M76" s="310">
        <f t="shared" si="4"/>
        <v>55.176000000000002</v>
      </c>
      <c r="N76" s="310">
        <f t="shared" si="5"/>
        <v>400.02600000000001</v>
      </c>
    </row>
    <row r="77" spans="1:14" ht="20.399999999999999" x14ac:dyDescent="0.3">
      <c r="A77" s="357" t="s">
        <v>1986</v>
      </c>
      <c r="B77" s="651" t="s">
        <v>1987</v>
      </c>
      <c r="C77" s="346">
        <v>42410</v>
      </c>
      <c r="D77" s="347">
        <v>455</v>
      </c>
      <c r="E77" s="348">
        <v>42405</v>
      </c>
      <c r="F77" s="348" t="s">
        <v>89</v>
      </c>
      <c r="G77" s="350" t="s">
        <v>200</v>
      </c>
      <c r="H77" s="350" t="s">
        <v>56</v>
      </c>
      <c r="I77" s="338" t="s">
        <v>57</v>
      </c>
      <c r="J77" s="339">
        <v>2</v>
      </c>
      <c r="K77" s="310">
        <v>1400</v>
      </c>
      <c r="L77" s="310">
        <f t="shared" si="3"/>
        <v>2800</v>
      </c>
      <c r="M77" s="310">
        <f t="shared" si="4"/>
        <v>448</v>
      </c>
      <c r="N77" s="310">
        <f t="shared" si="5"/>
        <v>3248</v>
      </c>
    </row>
    <row r="78" spans="1:14" ht="61.2" x14ac:dyDescent="0.3">
      <c r="A78" s="357" t="s">
        <v>1988</v>
      </c>
      <c r="B78" s="651" t="s">
        <v>1989</v>
      </c>
      <c r="C78" s="346">
        <v>42468</v>
      </c>
      <c r="D78" s="347" t="s">
        <v>1990</v>
      </c>
      <c r="E78" s="348">
        <v>42425</v>
      </c>
      <c r="F78" s="348" t="s">
        <v>105</v>
      </c>
      <c r="G78" s="350" t="s">
        <v>55</v>
      </c>
      <c r="H78" s="350" t="s">
        <v>1991</v>
      </c>
      <c r="I78" s="338" t="s">
        <v>1992</v>
      </c>
      <c r="J78" s="339">
        <v>112</v>
      </c>
      <c r="K78" s="310">
        <v>241.38</v>
      </c>
      <c r="L78" s="310">
        <f t="shared" si="3"/>
        <v>27034.559999999998</v>
      </c>
      <c r="M78" s="310">
        <f t="shared" si="4"/>
        <v>4325.5295999999998</v>
      </c>
      <c r="N78" s="310">
        <f t="shared" si="5"/>
        <v>31360.089599999999</v>
      </c>
    </row>
    <row r="79" spans="1:14" ht="40.799999999999997" x14ac:dyDescent="0.3">
      <c r="A79" s="357" t="s">
        <v>1988</v>
      </c>
      <c r="B79" s="651" t="s">
        <v>1989</v>
      </c>
      <c r="C79" s="346">
        <v>42468</v>
      </c>
      <c r="D79" s="347" t="s">
        <v>1990</v>
      </c>
      <c r="E79" s="348">
        <v>42425</v>
      </c>
      <c r="F79" s="348" t="s">
        <v>105</v>
      </c>
      <c r="G79" s="350" t="s">
        <v>55</v>
      </c>
      <c r="H79" s="350" t="s">
        <v>1993</v>
      </c>
      <c r="I79" s="338" t="s">
        <v>1992</v>
      </c>
      <c r="J79" s="339">
        <v>120</v>
      </c>
      <c r="K79" s="310">
        <v>30.17</v>
      </c>
      <c r="L79" s="310">
        <f t="shared" si="3"/>
        <v>3620.4</v>
      </c>
      <c r="M79" s="310">
        <f t="shared" si="4"/>
        <v>579.26400000000001</v>
      </c>
      <c r="N79" s="310">
        <f t="shared" si="5"/>
        <v>4199.6639999999998</v>
      </c>
    </row>
    <row r="80" spans="1:14" ht="91.8" x14ac:dyDescent="0.3">
      <c r="A80" s="357" t="s">
        <v>1988</v>
      </c>
      <c r="B80" s="651" t="s">
        <v>1989</v>
      </c>
      <c r="C80" s="346">
        <v>42468</v>
      </c>
      <c r="D80" s="347" t="s">
        <v>1990</v>
      </c>
      <c r="E80" s="348">
        <v>42425</v>
      </c>
      <c r="F80" s="348" t="s">
        <v>105</v>
      </c>
      <c r="G80" s="350" t="s">
        <v>55</v>
      </c>
      <c r="H80" s="350" t="s">
        <v>1994</v>
      </c>
      <c r="I80" s="338" t="s">
        <v>1992</v>
      </c>
      <c r="J80" s="339">
        <v>667</v>
      </c>
      <c r="K80" s="310">
        <v>517.24</v>
      </c>
      <c r="L80" s="310">
        <f t="shared" si="3"/>
        <v>344999.08</v>
      </c>
      <c r="M80" s="310">
        <f t="shared" si="4"/>
        <v>55199.852800000001</v>
      </c>
      <c r="N80" s="310">
        <f t="shared" si="5"/>
        <v>400198.93280000001</v>
      </c>
    </row>
    <row r="81" spans="1:14" ht="71.400000000000006" x14ac:dyDescent="0.3">
      <c r="A81" s="357" t="s">
        <v>1988</v>
      </c>
      <c r="B81" s="651" t="s">
        <v>1989</v>
      </c>
      <c r="C81" s="346">
        <v>42468</v>
      </c>
      <c r="D81" s="347" t="s">
        <v>1990</v>
      </c>
      <c r="E81" s="348">
        <v>42425</v>
      </c>
      <c r="F81" s="348" t="s">
        <v>105</v>
      </c>
      <c r="G81" s="350" t="s">
        <v>55</v>
      </c>
      <c r="H81" s="350" t="s">
        <v>1995</v>
      </c>
      <c r="I81" s="338" t="s">
        <v>1992</v>
      </c>
      <c r="J81" s="339">
        <v>440</v>
      </c>
      <c r="K81" s="310">
        <v>344.83</v>
      </c>
      <c r="L81" s="310">
        <f t="shared" si="3"/>
        <v>151725.19999999998</v>
      </c>
      <c r="M81" s="310">
        <f t="shared" si="4"/>
        <v>24276.031999999999</v>
      </c>
      <c r="N81" s="310">
        <f t="shared" si="5"/>
        <v>176001.23199999999</v>
      </c>
    </row>
    <row r="82" spans="1:14" ht="71.400000000000006" x14ac:dyDescent="0.3">
      <c r="A82" s="357" t="s">
        <v>1988</v>
      </c>
      <c r="B82" s="651" t="s">
        <v>1989</v>
      </c>
      <c r="C82" s="346">
        <v>42468</v>
      </c>
      <c r="D82" s="347" t="s">
        <v>1990</v>
      </c>
      <c r="E82" s="348">
        <v>42425</v>
      </c>
      <c r="F82" s="348" t="s">
        <v>105</v>
      </c>
      <c r="G82" s="350" t="s">
        <v>55</v>
      </c>
      <c r="H82" s="350" t="s">
        <v>1996</v>
      </c>
      <c r="I82" s="338" t="s">
        <v>1992</v>
      </c>
      <c r="J82" s="339">
        <v>115</v>
      </c>
      <c r="K82" s="310">
        <v>560.34</v>
      </c>
      <c r="L82" s="310">
        <f t="shared" si="3"/>
        <v>64439.100000000006</v>
      </c>
      <c r="M82" s="310">
        <f t="shared" si="4"/>
        <v>10310.256000000001</v>
      </c>
      <c r="N82" s="310">
        <f t="shared" si="5"/>
        <v>74749.356</v>
      </c>
    </row>
    <row r="83" spans="1:14" ht="40.799999999999997" x14ac:dyDescent="0.3">
      <c r="A83" s="357" t="s">
        <v>1988</v>
      </c>
      <c r="B83" s="651" t="s">
        <v>1989</v>
      </c>
      <c r="C83" s="346">
        <v>42468</v>
      </c>
      <c r="D83" s="347" t="s">
        <v>1990</v>
      </c>
      <c r="E83" s="348">
        <v>42425</v>
      </c>
      <c r="F83" s="348" t="s">
        <v>105</v>
      </c>
      <c r="G83" s="350" t="s">
        <v>55</v>
      </c>
      <c r="H83" s="350" t="s">
        <v>1997</v>
      </c>
      <c r="I83" s="338" t="s">
        <v>1992</v>
      </c>
      <c r="J83" s="339">
        <v>268</v>
      </c>
      <c r="K83" s="310">
        <v>344.83</v>
      </c>
      <c r="L83" s="310">
        <f t="shared" si="3"/>
        <v>92414.44</v>
      </c>
      <c r="M83" s="310">
        <f t="shared" si="4"/>
        <v>14786.3104</v>
      </c>
      <c r="N83" s="310">
        <f t="shared" si="5"/>
        <v>107200.7504</v>
      </c>
    </row>
    <row r="84" spans="1:14" ht="30.6" x14ac:dyDescent="0.3">
      <c r="A84" s="338" t="s">
        <v>1998</v>
      </c>
      <c r="B84" s="338" t="s">
        <v>1999</v>
      </c>
      <c r="C84" s="346">
        <v>42376</v>
      </c>
      <c r="D84" s="347" t="s">
        <v>401</v>
      </c>
      <c r="E84" s="348">
        <v>42373</v>
      </c>
      <c r="F84" s="348" t="s">
        <v>397</v>
      </c>
      <c r="G84" s="350" t="s">
        <v>410</v>
      </c>
      <c r="H84" s="350" t="s">
        <v>411</v>
      </c>
      <c r="I84" s="350" t="s">
        <v>432</v>
      </c>
      <c r="J84" s="339"/>
      <c r="K84" s="310"/>
      <c r="L84" s="310"/>
      <c r="M84" s="310"/>
      <c r="N84" s="310">
        <v>10560</v>
      </c>
    </row>
    <row r="85" spans="1:14" ht="30.6" x14ac:dyDescent="0.3">
      <c r="A85" s="338" t="s">
        <v>2000</v>
      </c>
      <c r="B85" s="338" t="s">
        <v>2001</v>
      </c>
      <c r="C85" s="346">
        <v>42383</v>
      </c>
      <c r="D85" s="347" t="s">
        <v>401</v>
      </c>
      <c r="E85" s="348">
        <v>42380</v>
      </c>
      <c r="F85" s="348" t="s">
        <v>397</v>
      </c>
      <c r="G85" s="350" t="s">
        <v>410</v>
      </c>
      <c r="H85" s="350" t="s">
        <v>412</v>
      </c>
      <c r="I85" s="350" t="s">
        <v>432</v>
      </c>
      <c r="J85" s="339"/>
      <c r="K85" s="310"/>
      <c r="L85" s="310"/>
      <c r="M85" s="310"/>
      <c r="N85" s="310">
        <v>13080</v>
      </c>
    </row>
    <row r="86" spans="1:14" ht="30.6" x14ac:dyDescent="0.3">
      <c r="A86" s="338" t="s">
        <v>2002</v>
      </c>
      <c r="B86" s="338" t="s">
        <v>2003</v>
      </c>
      <c r="C86" s="346">
        <v>42391</v>
      </c>
      <c r="D86" s="347" t="s">
        <v>401</v>
      </c>
      <c r="E86" s="348">
        <v>42387</v>
      </c>
      <c r="F86" s="348" t="s">
        <v>397</v>
      </c>
      <c r="G86" s="350" t="s">
        <v>410</v>
      </c>
      <c r="H86" s="350" t="s">
        <v>413</v>
      </c>
      <c r="I86" s="350" t="s">
        <v>432</v>
      </c>
      <c r="J86" s="339"/>
      <c r="K86" s="310"/>
      <c r="L86" s="310"/>
      <c r="M86" s="310"/>
      <c r="N86" s="310">
        <v>30450</v>
      </c>
    </row>
    <row r="87" spans="1:14" ht="30.6" x14ac:dyDescent="0.3">
      <c r="A87" s="338" t="s">
        <v>2004</v>
      </c>
      <c r="B87" s="338" t="s">
        <v>2005</v>
      </c>
      <c r="C87" s="346">
        <v>42400</v>
      </c>
      <c r="D87" s="347" t="s">
        <v>401</v>
      </c>
      <c r="E87" s="348">
        <v>42394</v>
      </c>
      <c r="F87" s="348" t="s">
        <v>397</v>
      </c>
      <c r="G87" s="350" t="s">
        <v>410</v>
      </c>
      <c r="H87" s="350" t="s">
        <v>414</v>
      </c>
      <c r="I87" s="350" t="s">
        <v>432</v>
      </c>
      <c r="J87" s="339"/>
      <c r="K87" s="310"/>
      <c r="L87" s="310"/>
      <c r="M87" s="310"/>
      <c r="N87" s="310">
        <v>59950</v>
      </c>
    </row>
    <row r="88" spans="1:14" ht="40.799999999999997" x14ac:dyDescent="0.3">
      <c r="A88" s="338" t="s">
        <v>2006</v>
      </c>
      <c r="B88" s="338" t="s">
        <v>2007</v>
      </c>
      <c r="C88" s="346">
        <v>42403</v>
      </c>
      <c r="D88" s="347" t="s">
        <v>401</v>
      </c>
      <c r="E88" s="348">
        <v>42401</v>
      </c>
      <c r="F88" s="348" t="s">
        <v>397</v>
      </c>
      <c r="G88" s="350" t="s">
        <v>410</v>
      </c>
      <c r="H88" s="350" t="s">
        <v>398</v>
      </c>
      <c r="I88" s="350" t="s">
        <v>432</v>
      </c>
      <c r="J88" s="339"/>
      <c r="K88" s="310"/>
      <c r="L88" s="310"/>
      <c r="M88" s="310"/>
      <c r="N88" s="310">
        <v>28200</v>
      </c>
    </row>
    <row r="89" spans="1:14" ht="30.6" x14ac:dyDescent="0.3">
      <c r="A89" s="338" t="s">
        <v>2008</v>
      </c>
      <c r="B89" s="651" t="s">
        <v>2009</v>
      </c>
      <c r="C89" s="346">
        <v>42398</v>
      </c>
      <c r="D89" s="347">
        <v>19</v>
      </c>
      <c r="E89" s="348">
        <v>42425</v>
      </c>
      <c r="F89" s="348" t="s">
        <v>105</v>
      </c>
      <c r="G89" s="350" t="s">
        <v>1583</v>
      </c>
      <c r="H89" s="350" t="s">
        <v>2010</v>
      </c>
      <c r="I89" s="350" t="s">
        <v>232</v>
      </c>
      <c r="J89" s="339">
        <v>2499.9582999999998</v>
      </c>
      <c r="K89" s="310">
        <v>206.9</v>
      </c>
      <c r="L89" s="310">
        <f t="shared" ref="L89:L150" si="6">+J89*K89</f>
        <v>517241.37226999999</v>
      </c>
      <c r="M89" s="310">
        <f t="shared" ref="M89:M150" si="7">+L89*0.16</f>
        <v>82758.619563200002</v>
      </c>
      <c r="N89" s="310">
        <f>+L89+M89+0.01</f>
        <v>600000.00183319999</v>
      </c>
    </row>
    <row r="90" spans="1:14" ht="20.399999999999999" x14ac:dyDescent="0.3">
      <c r="A90" s="357" t="s">
        <v>2011</v>
      </c>
      <c r="B90" s="346" t="s">
        <v>2012</v>
      </c>
      <c r="C90" s="346">
        <v>42402</v>
      </c>
      <c r="D90" s="347">
        <v>1500</v>
      </c>
      <c r="E90" s="348">
        <v>42387</v>
      </c>
      <c r="F90" s="348" t="s">
        <v>95</v>
      </c>
      <c r="G90" s="350" t="s">
        <v>961</v>
      </c>
      <c r="H90" s="350" t="s">
        <v>2013</v>
      </c>
      <c r="I90" s="350" t="s">
        <v>53</v>
      </c>
      <c r="J90" s="339">
        <v>25</v>
      </c>
      <c r="K90" s="620">
        <v>17.239999999999998</v>
      </c>
      <c r="L90" s="310">
        <f t="shared" si="6"/>
        <v>430.99999999999994</v>
      </c>
      <c r="M90" s="310">
        <f t="shared" si="7"/>
        <v>68.959999999999994</v>
      </c>
      <c r="N90" s="310">
        <f t="shared" ref="N90:N150" si="8">+L90+M90</f>
        <v>499.95999999999992</v>
      </c>
    </row>
    <row r="91" spans="1:14" ht="20.399999999999999" x14ac:dyDescent="0.3">
      <c r="A91" s="357" t="s">
        <v>2011</v>
      </c>
      <c r="B91" s="346" t="s">
        <v>2012</v>
      </c>
      <c r="C91" s="346">
        <v>42402</v>
      </c>
      <c r="D91" s="347">
        <v>1500</v>
      </c>
      <c r="E91" s="348">
        <v>42387</v>
      </c>
      <c r="F91" s="348" t="s">
        <v>95</v>
      </c>
      <c r="G91" s="350" t="s">
        <v>961</v>
      </c>
      <c r="H91" s="350" t="s">
        <v>2014</v>
      </c>
      <c r="I91" s="350" t="s">
        <v>53</v>
      </c>
      <c r="J91" s="339">
        <v>2</v>
      </c>
      <c r="K91" s="620">
        <v>31.03</v>
      </c>
      <c r="L91" s="310">
        <f t="shared" si="6"/>
        <v>62.06</v>
      </c>
      <c r="M91" s="310">
        <f t="shared" si="7"/>
        <v>9.9296000000000006</v>
      </c>
      <c r="N91" s="310">
        <f t="shared" si="8"/>
        <v>71.989599999999996</v>
      </c>
    </row>
    <row r="92" spans="1:14" ht="40.799999999999997" x14ac:dyDescent="0.3">
      <c r="A92" s="357" t="s">
        <v>2015</v>
      </c>
      <c r="B92" s="651" t="s">
        <v>2016</v>
      </c>
      <c r="C92" s="346">
        <v>42410</v>
      </c>
      <c r="D92" s="347">
        <v>1512</v>
      </c>
      <c r="E92" s="348">
        <v>42395</v>
      </c>
      <c r="F92" s="348" t="s">
        <v>95</v>
      </c>
      <c r="G92" s="350" t="s">
        <v>961</v>
      </c>
      <c r="H92" s="350" t="s">
        <v>2017</v>
      </c>
      <c r="I92" s="350" t="s">
        <v>53</v>
      </c>
      <c r="J92" s="339">
        <v>3000</v>
      </c>
      <c r="K92" s="620">
        <v>8.6199999999999992</v>
      </c>
      <c r="L92" s="310">
        <f t="shared" si="6"/>
        <v>25859.999999999996</v>
      </c>
      <c r="M92" s="310">
        <f t="shared" si="7"/>
        <v>4137.5999999999995</v>
      </c>
      <c r="N92" s="310">
        <f t="shared" si="8"/>
        <v>29997.599999999995</v>
      </c>
    </row>
    <row r="93" spans="1:14" ht="20.399999999999999" x14ac:dyDescent="0.3">
      <c r="A93" s="357" t="s">
        <v>2015</v>
      </c>
      <c r="B93" s="651" t="s">
        <v>2016</v>
      </c>
      <c r="C93" s="346">
        <v>42410</v>
      </c>
      <c r="D93" s="347">
        <v>1512</v>
      </c>
      <c r="E93" s="348">
        <v>42395</v>
      </c>
      <c r="F93" s="348" t="s">
        <v>95</v>
      </c>
      <c r="G93" s="350" t="s">
        <v>961</v>
      </c>
      <c r="H93" s="350" t="s">
        <v>2018</v>
      </c>
      <c r="I93" s="350" t="s">
        <v>53</v>
      </c>
      <c r="J93" s="339">
        <v>6000</v>
      </c>
      <c r="K93" s="620">
        <v>1.29</v>
      </c>
      <c r="L93" s="310">
        <f t="shared" si="6"/>
        <v>7740</v>
      </c>
      <c r="M93" s="310">
        <f t="shared" si="7"/>
        <v>1238.4000000000001</v>
      </c>
      <c r="N93" s="310">
        <f t="shared" si="8"/>
        <v>8978.4</v>
      </c>
    </row>
    <row r="94" spans="1:14" ht="20.399999999999999" x14ac:dyDescent="0.3">
      <c r="A94" s="357" t="s">
        <v>2015</v>
      </c>
      <c r="B94" s="651" t="s">
        <v>2016</v>
      </c>
      <c r="C94" s="346">
        <v>42410</v>
      </c>
      <c r="D94" s="347">
        <v>1512</v>
      </c>
      <c r="E94" s="348">
        <v>42395</v>
      </c>
      <c r="F94" s="348" t="s">
        <v>95</v>
      </c>
      <c r="G94" s="350" t="s">
        <v>961</v>
      </c>
      <c r="H94" s="350" t="s">
        <v>2019</v>
      </c>
      <c r="I94" s="350" t="s">
        <v>53</v>
      </c>
      <c r="J94" s="339">
        <v>3000</v>
      </c>
      <c r="K94" s="620">
        <v>1.72</v>
      </c>
      <c r="L94" s="310">
        <f t="shared" si="6"/>
        <v>5160</v>
      </c>
      <c r="M94" s="310">
        <f t="shared" si="7"/>
        <v>825.6</v>
      </c>
      <c r="N94" s="310">
        <f t="shared" si="8"/>
        <v>5985.6</v>
      </c>
    </row>
    <row r="95" spans="1:14" ht="20.399999999999999" x14ac:dyDescent="0.3">
      <c r="A95" s="357" t="s">
        <v>2015</v>
      </c>
      <c r="B95" s="651" t="s">
        <v>2016</v>
      </c>
      <c r="C95" s="346">
        <v>42410</v>
      </c>
      <c r="D95" s="347">
        <v>1512</v>
      </c>
      <c r="E95" s="348">
        <v>42395</v>
      </c>
      <c r="F95" s="348" t="s">
        <v>95</v>
      </c>
      <c r="G95" s="350" t="s">
        <v>961</v>
      </c>
      <c r="H95" s="350" t="s">
        <v>2020</v>
      </c>
      <c r="I95" s="350" t="s">
        <v>53</v>
      </c>
      <c r="J95" s="339">
        <v>10</v>
      </c>
      <c r="K95" s="620">
        <v>60.34</v>
      </c>
      <c r="L95" s="310">
        <f t="shared" si="6"/>
        <v>603.40000000000009</v>
      </c>
      <c r="M95" s="310">
        <f t="shared" si="7"/>
        <v>96.544000000000011</v>
      </c>
      <c r="N95" s="310">
        <f t="shared" si="8"/>
        <v>699.94400000000007</v>
      </c>
    </row>
    <row r="96" spans="1:14" ht="20.399999999999999" x14ac:dyDescent="0.3">
      <c r="A96" s="357" t="s">
        <v>2015</v>
      </c>
      <c r="B96" s="651" t="s">
        <v>2016</v>
      </c>
      <c r="C96" s="346">
        <v>42410</v>
      </c>
      <c r="D96" s="347">
        <v>1519</v>
      </c>
      <c r="E96" s="348">
        <v>42401</v>
      </c>
      <c r="F96" s="348" t="s">
        <v>95</v>
      </c>
      <c r="G96" s="350" t="s">
        <v>961</v>
      </c>
      <c r="H96" s="350" t="s">
        <v>1857</v>
      </c>
      <c r="I96" s="350" t="s">
        <v>231</v>
      </c>
      <c r="J96" s="339">
        <v>5</v>
      </c>
      <c r="K96" s="620">
        <v>8.6199999999999992</v>
      </c>
      <c r="L96" s="310">
        <f t="shared" si="6"/>
        <v>43.099999999999994</v>
      </c>
      <c r="M96" s="310">
        <f t="shared" si="7"/>
        <v>6.895999999999999</v>
      </c>
      <c r="N96" s="310">
        <f t="shared" si="8"/>
        <v>49.995999999999995</v>
      </c>
    </row>
    <row r="97" spans="1:14" ht="20.399999999999999" x14ac:dyDescent="0.3">
      <c r="A97" s="357" t="s">
        <v>2015</v>
      </c>
      <c r="B97" s="651" t="s">
        <v>2016</v>
      </c>
      <c r="C97" s="346">
        <v>42410</v>
      </c>
      <c r="D97" s="347">
        <v>1519</v>
      </c>
      <c r="E97" s="348">
        <v>42401</v>
      </c>
      <c r="F97" s="348" t="s">
        <v>95</v>
      </c>
      <c r="G97" s="350" t="s">
        <v>961</v>
      </c>
      <c r="H97" s="350" t="s">
        <v>2021</v>
      </c>
      <c r="I97" s="350" t="s">
        <v>53</v>
      </c>
      <c r="J97" s="339">
        <v>40</v>
      </c>
      <c r="K97" s="620">
        <v>387.93</v>
      </c>
      <c r="L97" s="310">
        <f t="shared" si="6"/>
        <v>15517.2</v>
      </c>
      <c r="M97" s="310">
        <f t="shared" si="7"/>
        <v>2482.752</v>
      </c>
      <c r="N97" s="310">
        <f t="shared" si="8"/>
        <v>17999.952000000001</v>
      </c>
    </row>
    <row r="98" spans="1:14" ht="20.399999999999999" x14ac:dyDescent="0.3">
      <c r="A98" s="357" t="s">
        <v>2015</v>
      </c>
      <c r="B98" s="651" t="s">
        <v>2016</v>
      </c>
      <c r="C98" s="346">
        <v>42410</v>
      </c>
      <c r="D98" s="347">
        <v>1519</v>
      </c>
      <c r="E98" s="348">
        <v>42401</v>
      </c>
      <c r="F98" s="348" t="s">
        <v>95</v>
      </c>
      <c r="G98" s="350" t="s">
        <v>961</v>
      </c>
      <c r="H98" s="350" t="s">
        <v>2022</v>
      </c>
      <c r="I98" s="350" t="s">
        <v>53</v>
      </c>
      <c r="J98" s="339">
        <v>40</v>
      </c>
      <c r="K98" s="620">
        <v>74.14</v>
      </c>
      <c r="L98" s="310">
        <f t="shared" si="6"/>
        <v>2965.6</v>
      </c>
      <c r="M98" s="310">
        <f t="shared" si="7"/>
        <v>474.49599999999998</v>
      </c>
      <c r="N98" s="310">
        <f t="shared" si="8"/>
        <v>3440.096</v>
      </c>
    </row>
    <row r="99" spans="1:14" ht="20.399999999999999" x14ac:dyDescent="0.3">
      <c r="A99" s="357" t="s">
        <v>2015</v>
      </c>
      <c r="B99" s="651" t="s">
        <v>2016</v>
      </c>
      <c r="C99" s="346">
        <v>42410</v>
      </c>
      <c r="D99" s="347">
        <v>1519</v>
      </c>
      <c r="E99" s="348">
        <v>42401</v>
      </c>
      <c r="F99" s="348" t="s">
        <v>95</v>
      </c>
      <c r="G99" s="350" t="s">
        <v>961</v>
      </c>
      <c r="H99" s="350" t="s">
        <v>968</v>
      </c>
      <c r="I99" s="350" t="s">
        <v>112</v>
      </c>
      <c r="J99" s="339">
        <v>20</v>
      </c>
      <c r="K99" s="620">
        <v>14.66</v>
      </c>
      <c r="L99" s="310">
        <f t="shared" si="6"/>
        <v>293.2</v>
      </c>
      <c r="M99" s="310">
        <f t="shared" si="7"/>
        <v>46.911999999999999</v>
      </c>
      <c r="N99" s="310">
        <f t="shared" si="8"/>
        <v>340.11199999999997</v>
      </c>
    </row>
    <row r="100" spans="1:14" ht="30.6" x14ac:dyDescent="0.3">
      <c r="A100" s="357" t="s">
        <v>2015</v>
      </c>
      <c r="B100" s="651" t="s">
        <v>2016</v>
      </c>
      <c r="C100" s="346">
        <v>42410</v>
      </c>
      <c r="D100" s="347">
        <v>1528</v>
      </c>
      <c r="E100" s="348">
        <v>42403</v>
      </c>
      <c r="F100" s="348" t="s">
        <v>95</v>
      </c>
      <c r="G100" s="350" t="s">
        <v>961</v>
      </c>
      <c r="H100" s="350" t="s">
        <v>2023</v>
      </c>
      <c r="I100" s="350" t="s">
        <v>53</v>
      </c>
      <c r="J100" s="339">
        <v>300</v>
      </c>
      <c r="K100" s="620">
        <v>2.41</v>
      </c>
      <c r="L100" s="310">
        <f t="shared" si="6"/>
        <v>723</v>
      </c>
      <c r="M100" s="310">
        <f t="shared" si="7"/>
        <v>115.68</v>
      </c>
      <c r="N100" s="310">
        <f t="shared" si="8"/>
        <v>838.68000000000006</v>
      </c>
    </row>
    <row r="101" spans="1:14" ht="20.399999999999999" x14ac:dyDescent="0.3">
      <c r="A101" s="357" t="s">
        <v>2015</v>
      </c>
      <c r="B101" s="651" t="s">
        <v>2016</v>
      </c>
      <c r="C101" s="346">
        <v>42410</v>
      </c>
      <c r="D101" s="347">
        <v>1528</v>
      </c>
      <c r="E101" s="348">
        <v>42403</v>
      </c>
      <c r="F101" s="348" t="s">
        <v>95</v>
      </c>
      <c r="G101" s="350" t="s">
        <v>961</v>
      </c>
      <c r="H101" s="350" t="s">
        <v>2024</v>
      </c>
      <c r="I101" s="350" t="s">
        <v>112</v>
      </c>
      <c r="J101" s="339">
        <v>1</v>
      </c>
      <c r="K101" s="620">
        <v>20.69</v>
      </c>
      <c r="L101" s="310">
        <f t="shared" si="6"/>
        <v>20.69</v>
      </c>
      <c r="M101" s="310">
        <f t="shared" si="7"/>
        <v>3.3104000000000005</v>
      </c>
      <c r="N101" s="310">
        <f t="shared" si="8"/>
        <v>24.000400000000003</v>
      </c>
    </row>
    <row r="102" spans="1:14" ht="20.399999999999999" x14ac:dyDescent="0.3">
      <c r="A102" s="357" t="s">
        <v>2015</v>
      </c>
      <c r="B102" s="651" t="s">
        <v>2016</v>
      </c>
      <c r="C102" s="346">
        <v>42410</v>
      </c>
      <c r="D102" s="347">
        <v>1528</v>
      </c>
      <c r="E102" s="348">
        <v>42403</v>
      </c>
      <c r="F102" s="348" t="s">
        <v>95</v>
      </c>
      <c r="G102" s="350" t="s">
        <v>961</v>
      </c>
      <c r="H102" s="350" t="s">
        <v>2025</v>
      </c>
      <c r="I102" s="350" t="s">
        <v>121</v>
      </c>
      <c r="J102" s="339">
        <v>2</v>
      </c>
      <c r="K102" s="620">
        <v>86.21</v>
      </c>
      <c r="L102" s="310">
        <f t="shared" si="6"/>
        <v>172.42</v>
      </c>
      <c r="M102" s="310">
        <f t="shared" si="7"/>
        <v>27.587199999999999</v>
      </c>
      <c r="N102" s="310">
        <f t="shared" si="8"/>
        <v>200.00719999999998</v>
      </c>
    </row>
    <row r="103" spans="1:14" ht="20.399999999999999" x14ac:dyDescent="0.3">
      <c r="A103" s="357" t="s">
        <v>2015</v>
      </c>
      <c r="B103" s="651" t="s">
        <v>2016</v>
      </c>
      <c r="C103" s="346">
        <v>42410</v>
      </c>
      <c r="D103" s="347">
        <v>1528</v>
      </c>
      <c r="E103" s="348">
        <v>42403</v>
      </c>
      <c r="F103" s="348" t="s">
        <v>95</v>
      </c>
      <c r="G103" s="350" t="s">
        <v>961</v>
      </c>
      <c r="H103" s="350" t="s">
        <v>176</v>
      </c>
      <c r="I103" s="350" t="s">
        <v>121</v>
      </c>
      <c r="J103" s="339">
        <v>1</v>
      </c>
      <c r="K103" s="620">
        <v>172.41</v>
      </c>
      <c r="L103" s="310">
        <f t="shared" si="6"/>
        <v>172.41</v>
      </c>
      <c r="M103" s="310">
        <f t="shared" si="7"/>
        <v>27.585599999999999</v>
      </c>
      <c r="N103" s="310">
        <f t="shared" si="8"/>
        <v>199.9956</v>
      </c>
    </row>
    <row r="104" spans="1:14" ht="20.399999999999999" x14ac:dyDescent="0.3">
      <c r="A104" s="357" t="s">
        <v>2015</v>
      </c>
      <c r="B104" s="651" t="s">
        <v>2016</v>
      </c>
      <c r="C104" s="346">
        <v>42410</v>
      </c>
      <c r="D104" s="347">
        <v>1528</v>
      </c>
      <c r="E104" s="348">
        <v>42403</v>
      </c>
      <c r="F104" s="348" t="s">
        <v>95</v>
      </c>
      <c r="G104" s="350" t="s">
        <v>961</v>
      </c>
      <c r="H104" s="350" t="s">
        <v>173</v>
      </c>
      <c r="I104" s="350" t="s">
        <v>231</v>
      </c>
      <c r="J104" s="339">
        <v>1</v>
      </c>
      <c r="K104" s="620">
        <v>448.28</v>
      </c>
      <c r="L104" s="310">
        <f t="shared" si="6"/>
        <v>448.28</v>
      </c>
      <c r="M104" s="310">
        <f t="shared" si="7"/>
        <v>71.724800000000002</v>
      </c>
      <c r="N104" s="310">
        <f t="shared" si="8"/>
        <v>520.00479999999993</v>
      </c>
    </row>
    <row r="105" spans="1:14" ht="20.399999999999999" x14ac:dyDescent="0.3">
      <c r="A105" s="357" t="s">
        <v>2015</v>
      </c>
      <c r="B105" s="651" t="s">
        <v>2016</v>
      </c>
      <c r="C105" s="346">
        <v>42410</v>
      </c>
      <c r="D105" s="347">
        <v>1520</v>
      </c>
      <c r="E105" s="348">
        <v>42401</v>
      </c>
      <c r="F105" s="348" t="s">
        <v>95</v>
      </c>
      <c r="G105" s="350" t="s">
        <v>961</v>
      </c>
      <c r="H105" s="350" t="s">
        <v>2026</v>
      </c>
      <c r="I105" s="350" t="s">
        <v>53</v>
      </c>
      <c r="J105" s="339">
        <v>8</v>
      </c>
      <c r="K105" s="620">
        <v>655.16999999999996</v>
      </c>
      <c r="L105" s="310">
        <f t="shared" si="6"/>
        <v>5241.3599999999997</v>
      </c>
      <c r="M105" s="310">
        <f t="shared" si="7"/>
        <v>838.61759999999992</v>
      </c>
      <c r="N105" s="310">
        <f t="shared" si="8"/>
        <v>6079.9775999999993</v>
      </c>
    </row>
    <row r="106" spans="1:14" ht="20.399999999999999" x14ac:dyDescent="0.3">
      <c r="A106" s="357" t="s">
        <v>2015</v>
      </c>
      <c r="B106" s="651" t="s">
        <v>2016</v>
      </c>
      <c r="C106" s="346">
        <v>42410</v>
      </c>
      <c r="D106" s="347">
        <v>1520</v>
      </c>
      <c r="E106" s="348">
        <v>42401</v>
      </c>
      <c r="F106" s="348" t="s">
        <v>95</v>
      </c>
      <c r="G106" s="350" t="s">
        <v>961</v>
      </c>
      <c r="H106" s="350" t="s">
        <v>2027</v>
      </c>
      <c r="I106" s="350" t="s">
        <v>53</v>
      </c>
      <c r="J106" s="339">
        <v>6</v>
      </c>
      <c r="K106" s="620">
        <v>620.69000000000005</v>
      </c>
      <c r="L106" s="310">
        <f t="shared" si="6"/>
        <v>3724.1400000000003</v>
      </c>
      <c r="M106" s="310">
        <f t="shared" si="7"/>
        <v>595.86240000000009</v>
      </c>
      <c r="N106" s="310">
        <f t="shared" si="8"/>
        <v>4320.0024000000003</v>
      </c>
    </row>
    <row r="107" spans="1:14" ht="20.399999999999999" x14ac:dyDescent="0.3">
      <c r="A107" s="357" t="s">
        <v>2015</v>
      </c>
      <c r="B107" s="651" t="s">
        <v>2016</v>
      </c>
      <c r="C107" s="346">
        <v>42410</v>
      </c>
      <c r="D107" s="347">
        <v>1520</v>
      </c>
      <c r="E107" s="348">
        <v>42401</v>
      </c>
      <c r="F107" s="348" t="s">
        <v>95</v>
      </c>
      <c r="G107" s="350" t="s">
        <v>961</v>
      </c>
      <c r="H107" s="350" t="s">
        <v>2028</v>
      </c>
      <c r="I107" s="350" t="s">
        <v>53</v>
      </c>
      <c r="J107" s="339">
        <v>15</v>
      </c>
      <c r="K107" s="620">
        <v>15.52</v>
      </c>
      <c r="L107" s="310">
        <f t="shared" si="6"/>
        <v>232.79999999999998</v>
      </c>
      <c r="M107" s="310">
        <f t="shared" si="7"/>
        <v>37.247999999999998</v>
      </c>
      <c r="N107" s="310">
        <f t="shared" si="8"/>
        <v>270.048</v>
      </c>
    </row>
    <row r="108" spans="1:14" ht="20.399999999999999" x14ac:dyDescent="0.3">
      <c r="A108" s="357" t="s">
        <v>2015</v>
      </c>
      <c r="B108" s="651" t="s">
        <v>2016</v>
      </c>
      <c r="C108" s="346">
        <v>42410</v>
      </c>
      <c r="D108" s="347">
        <v>1520</v>
      </c>
      <c r="E108" s="348">
        <v>42401</v>
      </c>
      <c r="F108" s="348" t="s">
        <v>95</v>
      </c>
      <c r="G108" s="350" t="s">
        <v>961</v>
      </c>
      <c r="H108" s="350" t="s">
        <v>2029</v>
      </c>
      <c r="I108" s="350" t="s">
        <v>53</v>
      </c>
      <c r="J108" s="339">
        <v>10</v>
      </c>
      <c r="K108" s="620">
        <v>10.34</v>
      </c>
      <c r="L108" s="310">
        <f t="shared" si="6"/>
        <v>103.4</v>
      </c>
      <c r="M108" s="310">
        <f t="shared" si="7"/>
        <v>16.544</v>
      </c>
      <c r="N108" s="310">
        <f t="shared" si="8"/>
        <v>119.944</v>
      </c>
    </row>
    <row r="109" spans="1:14" ht="20.399999999999999" x14ac:dyDescent="0.3">
      <c r="A109" s="357" t="s">
        <v>2015</v>
      </c>
      <c r="B109" s="651" t="s">
        <v>2016</v>
      </c>
      <c r="C109" s="346">
        <v>42410</v>
      </c>
      <c r="D109" s="347">
        <v>1520</v>
      </c>
      <c r="E109" s="348">
        <v>42401</v>
      </c>
      <c r="F109" s="348" t="s">
        <v>95</v>
      </c>
      <c r="G109" s="350" t="s">
        <v>961</v>
      </c>
      <c r="H109" s="350" t="s">
        <v>1717</v>
      </c>
      <c r="I109" s="350" t="s">
        <v>53</v>
      </c>
      <c r="J109" s="339">
        <v>2</v>
      </c>
      <c r="K109" s="620">
        <v>43.1</v>
      </c>
      <c r="L109" s="310">
        <f t="shared" si="6"/>
        <v>86.2</v>
      </c>
      <c r="M109" s="310">
        <f t="shared" si="7"/>
        <v>13.792000000000002</v>
      </c>
      <c r="N109" s="310">
        <f t="shared" si="8"/>
        <v>99.992000000000004</v>
      </c>
    </row>
    <row r="110" spans="1:14" ht="20.399999999999999" x14ac:dyDescent="0.3">
      <c r="A110" s="357" t="s">
        <v>2015</v>
      </c>
      <c r="B110" s="651" t="s">
        <v>2016</v>
      </c>
      <c r="C110" s="346">
        <v>42410</v>
      </c>
      <c r="D110" s="347">
        <v>1520</v>
      </c>
      <c r="E110" s="348">
        <v>42401</v>
      </c>
      <c r="F110" s="348" t="s">
        <v>95</v>
      </c>
      <c r="G110" s="350" t="s">
        <v>961</v>
      </c>
      <c r="H110" s="350" t="s">
        <v>2030</v>
      </c>
      <c r="I110" s="350" t="s">
        <v>53</v>
      </c>
      <c r="J110" s="339">
        <v>4</v>
      </c>
      <c r="K110" s="620">
        <v>13.79</v>
      </c>
      <c r="L110" s="310">
        <f t="shared" si="6"/>
        <v>55.16</v>
      </c>
      <c r="M110" s="310">
        <f t="shared" si="7"/>
        <v>8.8255999999999997</v>
      </c>
      <c r="N110" s="310">
        <f t="shared" si="8"/>
        <v>63.985599999999998</v>
      </c>
    </row>
    <row r="111" spans="1:14" ht="20.399999999999999" x14ac:dyDescent="0.3">
      <c r="A111" s="357" t="s">
        <v>2015</v>
      </c>
      <c r="B111" s="651" t="s">
        <v>2016</v>
      </c>
      <c r="C111" s="346">
        <v>42410</v>
      </c>
      <c r="D111" s="347">
        <v>1520</v>
      </c>
      <c r="E111" s="348">
        <v>42401</v>
      </c>
      <c r="F111" s="348" t="s">
        <v>95</v>
      </c>
      <c r="G111" s="350" t="s">
        <v>961</v>
      </c>
      <c r="H111" s="350" t="s">
        <v>2031</v>
      </c>
      <c r="I111" s="350" t="s">
        <v>121</v>
      </c>
      <c r="J111" s="339">
        <v>4</v>
      </c>
      <c r="K111" s="620">
        <v>172.41</v>
      </c>
      <c r="L111" s="310">
        <f t="shared" si="6"/>
        <v>689.64</v>
      </c>
      <c r="M111" s="310">
        <f t="shared" si="7"/>
        <v>110.3424</v>
      </c>
      <c r="N111" s="310">
        <f t="shared" si="8"/>
        <v>799.98239999999998</v>
      </c>
    </row>
    <row r="112" spans="1:14" ht="20.399999999999999" x14ac:dyDescent="0.3">
      <c r="A112" s="357" t="s">
        <v>2015</v>
      </c>
      <c r="B112" s="651" t="s">
        <v>2016</v>
      </c>
      <c r="C112" s="346">
        <v>42410</v>
      </c>
      <c r="D112" s="347">
        <v>1520</v>
      </c>
      <c r="E112" s="348">
        <v>42401</v>
      </c>
      <c r="F112" s="348" t="s">
        <v>95</v>
      </c>
      <c r="G112" s="350" t="s">
        <v>961</v>
      </c>
      <c r="H112" s="350" t="s">
        <v>2032</v>
      </c>
      <c r="I112" s="350" t="s">
        <v>53</v>
      </c>
      <c r="J112" s="339">
        <v>6</v>
      </c>
      <c r="K112" s="620">
        <v>6.9</v>
      </c>
      <c r="L112" s="310">
        <f t="shared" si="6"/>
        <v>41.400000000000006</v>
      </c>
      <c r="M112" s="310">
        <f t="shared" si="7"/>
        <v>6.6240000000000014</v>
      </c>
      <c r="N112" s="310">
        <f t="shared" si="8"/>
        <v>48.024000000000008</v>
      </c>
    </row>
    <row r="113" spans="1:14" ht="20.399999999999999" x14ac:dyDescent="0.3">
      <c r="A113" s="357" t="s">
        <v>2015</v>
      </c>
      <c r="B113" s="651" t="s">
        <v>2016</v>
      </c>
      <c r="C113" s="346">
        <v>42410</v>
      </c>
      <c r="D113" s="347">
        <v>1520</v>
      </c>
      <c r="E113" s="348">
        <v>42401</v>
      </c>
      <c r="F113" s="348" t="s">
        <v>95</v>
      </c>
      <c r="G113" s="350" t="s">
        <v>961</v>
      </c>
      <c r="H113" s="350" t="s">
        <v>2033</v>
      </c>
      <c r="I113" s="350" t="s">
        <v>53</v>
      </c>
      <c r="J113" s="339">
        <v>12</v>
      </c>
      <c r="K113" s="620">
        <v>3.45</v>
      </c>
      <c r="L113" s="310">
        <f t="shared" si="6"/>
        <v>41.400000000000006</v>
      </c>
      <c r="M113" s="310">
        <f t="shared" si="7"/>
        <v>6.6240000000000014</v>
      </c>
      <c r="N113" s="310">
        <f t="shared" si="8"/>
        <v>48.024000000000008</v>
      </c>
    </row>
    <row r="114" spans="1:14" ht="20.399999999999999" x14ac:dyDescent="0.3">
      <c r="A114" s="357" t="s">
        <v>2015</v>
      </c>
      <c r="B114" s="651" t="s">
        <v>2016</v>
      </c>
      <c r="C114" s="346">
        <v>42410</v>
      </c>
      <c r="D114" s="347">
        <v>1520</v>
      </c>
      <c r="E114" s="348">
        <v>42401</v>
      </c>
      <c r="F114" s="348" t="s">
        <v>95</v>
      </c>
      <c r="G114" s="350" t="s">
        <v>961</v>
      </c>
      <c r="H114" s="350" t="s">
        <v>2034</v>
      </c>
      <c r="I114" s="350" t="s">
        <v>53</v>
      </c>
      <c r="J114" s="339">
        <v>1</v>
      </c>
      <c r="K114" s="620">
        <v>94.83</v>
      </c>
      <c r="L114" s="310">
        <f t="shared" si="6"/>
        <v>94.83</v>
      </c>
      <c r="M114" s="310">
        <f t="shared" si="7"/>
        <v>15.172800000000001</v>
      </c>
      <c r="N114" s="310">
        <f t="shared" si="8"/>
        <v>110.00279999999999</v>
      </c>
    </row>
    <row r="115" spans="1:14" ht="20.399999999999999" x14ac:dyDescent="0.3">
      <c r="A115" s="357" t="s">
        <v>2015</v>
      </c>
      <c r="B115" s="651" t="s">
        <v>2016</v>
      </c>
      <c r="C115" s="346">
        <v>42410</v>
      </c>
      <c r="D115" s="347">
        <v>1531</v>
      </c>
      <c r="E115" s="348">
        <v>42403</v>
      </c>
      <c r="F115" s="348" t="s">
        <v>95</v>
      </c>
      <c r="G115" s="350" t="s">
        <v>961</v>
      </c>
      <c r="H115" s="350" t="s">
        <v>2035</v>
      </c>
      <c r="I115" s="350" t="s">
        <v>121</v>
      </c>
      <c r="J115" s="339">
        <v>1</v>
      </c>
      <c r="K115" s="620">
        <v>81.900000000000006</v>
      </c>
      <c r="L115" s="310">
        <f t="shared" si="6"/>
        <v>81.900000000000006</v>
      </c>
      <c r="M115" s="310">
        <f t="shared" si="7"/>
        <v>13.104000000000001</v>
      </c>
      <c r="N115" s="310">
        <f t="shared" si="8"/>
        <v>95.004000000000005</v>
      </c>
    </row>
    <row r="116" spans="1:14" ht="20.399999999999999" x14ac:dyDescent="0.3">
      <c r="A116" s="357" t="s">
        <v>2015</v>
      </c>
      <c r="B116" s="651" t="s">
        <v>2016</v>
      </c>
      <c r="C116" s="346">
        <v>42410</v>
      </c>
      <c r="D116" s="347">
        <v>1531</v>
      </c>
      <c r="E116" s="348">
        <v>42403</v>
      </c>
      <c r="F116" s="348" t="s">
        <v>95</v>
      </c>
      <c r="G116" s="350" t="s">
        <v>961</v>
      </c>
      <c r="H116" s="350" t="s">
        <v>2036</v>
      </c>
      <c r="I116" s="350" t="s">
        <v>53</v>
      </c>
      <c r="J116" s="339">
        <v>1</v>
      </c>
      <c r="K116" s="620">
        <v>24.14</v>
      </c>
      <c r="L116" s="310">
        <f t="shared" si="6"/>
        <v>24.14</v>
      </c>
      <c r="M116" s="310">
        <f t="shared" si="7"/>
        <v>3.8624000000000001</v>
      </c>
      <c r="N116" s="310">
        <f t="shared" si="8"/>
        <v>28.002400000000002</v>
      </c>
    </row>
    <row r="117" spans="1:14" ht="20.399999999999999" x14ac:dyDescent="0.3">
      <c r="A117" s="357" t="s">
        <v>2015</v>
      </c>
      <c r="B117" s="651" t="s">
        <v>2016</v>
      </c>
      <c r="C117" s="346">
        <v>42410</v>
      </c>
      <c r="D117" s="347">
        <v>1531</v>
      </c>
      <c r="E117" s="348">
        <v>42403</v>
      </c>
      <c r="F117" s="348" t="s">
        <v>95</v>
      </c>
      <c r="G117" s="350" t="s">
        <v>961</v>
      </c>
      <c r="H117" s="350" t="s">
        <v>2037</v>
      </c>
      <c r="I117" s="350" t="s">
        <v>53</v>
      </c>
      <c r="J117" s="339">
        <v>1</v>
      </c>
      <c r="K117" s="620">
        <v>44.83</v>
      </c>
      <c r="L117" s="310">
        <f t="shared" si="6"/>
        <v>44.83</v>
      </c>
      <c r="M117" s="310">
        <f t="shared" si="7"/>
        <v>7.1727999999999996</v>
      </c>
      <c r="N117" s="310">
        <f t="shared" si="8"/>
        <v>52.002800000000001</v>
      </c>
    </row>
    <row r="118" spans="1:14" ht="20.399999999999999" x14ac:dyDescent="0.3">
      <c r="A118" s="357" t="s">
        <v>2015</v>
      </c>
      <c r="B118" s="651" t="s">
        <v>2016</v>
      </c>
      <c r="C118" s="346">
        <v>42410</v>
      </c>
      <c r="D118" s="347">
        <v>1531</v>
      </c>
      <c r="E118" s="348">
        <v>42403</v>
      </c>
      <c r="F118" s="348" t="s">
        <v>95</v>
      </c>
      <c r="G118" s="350" t="s">
        <v>961</v>
      </c>
      <c r="H118" s="350" t="s">
        <v>2038</v>
      </c>
      <c r="I118" s="350" t="s">
        <v>53</v>
      </c>
      <c r="J118" s="339">
        <v>1</v>
      </c>
      <c r="K118" s="620">
        <v>44.83</v>
      </c>
      <c r="L118" s="310">
        <f t="shared" si="6"/>
        <v>44.83</v>
      </c>
      <c r="M118" s="310">
        <f t="shared" si="7"/>
        <v>7.1727999999999996</v>
      </c>
      <c r="N118" s="310">
        <f t="shared" si="8"/>
        <v>52.002800000000001</v>
      </c>
    </row>
    <row r="119" spans="1:14" ht="20.399999999999999" x14ac:dyDescent="0.3">
      <c r="A119" s="357" t="s">
        <v>2015</v>
      </c>
      <c r="B119" s="651" t="s">
        <v>2016</v>
      </c>
      <c r="C119" s="346">
        <v>42410</v>
      </c>
      <c r="D119" s="347">
        <v>1531</v>
      </c>
      <c r="E119" s="348">
        <v>42403</v>
      </c>
      <c r="F119" s="348" t="s">
        <v>95</v>
      </c>
      <c r="G119" s="350" t="s">
        <v>961</v>
      </c>
      <c r="H119" s="350" t="s">
        <v>2039</v>
      </c>
      <c r="I119" s="350" t="s">
        <v>53</v>
      </c>
      <c r="J119" s="339">
        <v>4</v>
      </c>
      <c r="K119" s="620">
        <v>24.14</v>
      </c>
      <c r="L119" s="310">
        <f t="shared" si="6"/>
        <v>96.56</v>
      </c>
      <c r="M119" s="310">
        <f t="shared" si="7"/>
        <v>15.4496</v>
      </c>
      <c r="N119" s="310">
        <f t="shared" si="8"/>
        <v>112.00960000000001</v>
      </c>
    </row>
    <row r="120" spans="1:14" ht="20.399999999999999" x14ac:dyDescent="0.3">
      <c r="A120" s="357" t="s">
        <v>2015</v>
      </c>
      <c r="B120" s="651" t="s">
        <v>2016</v>
      </c>
      <c r="C120" s="346">
        <v>42410</v>
      </c>
      <c r="D120" s="347">
        <v>1531</v>
      </c>
      <c r="E120" s="348">
        <v>42403</v>
      </c>
      <c r="F120" s="348" t="s">
        <v>95</v>
      </c>
      <c r="G120" s="350" t="s">
        <v>961</v>
      </c>
      <c r="H120" s="350" t="s">
        <v>2040</v>
      </c>
      <c r="I120" s="350" t="s">
        <v>53</v>
      </c>
      <c r="J120" s="339">
        <v>1</v>
      </c>
      <c r="K120" s="620">
        <v>39.659999999999997</v>
      </c>
      <c r="L120" s="310">
        <f t="shared" si="6"/>
        <v>39.659999999999997</v>
      </c>
      <c r="M120" s="310">
        <f t="shared" si="7"/>
        <v>6.3455999999999992</v>
      </c>
      <c r="N120" s="310">
        <f t="shared" si="8"/>
        <v>46.005599999999994</v>
      </c>
    </row>
    <row r="121" spans="1:14" ht="20.399999999999999" x14ac:dyDescent="0.3">
      <c r="A121" s="357" t="s">
        <v>2015</v>
      </c>
      <c r="B121" s="651" t="s">
        <v>2016</v>
      </c>
      <c r="C121" s="346">
        <v>42410</v>
      </c>
      <c r="D121" s="347">
        <v>1531</v>
      </c>
      <c r="E121" s="348">
        <v>42403</v>
      </c>
      <c r="F121" s="348" t="s">
        <v>95</v>
      </c>
      <c r="G121" s="350" t="s">
        <v>961</v>
      </c>
      <c r="H121" s="350" t="s">
        <v>2041</v>
      </c>
      <c r="I121" s="350" t="s">
        <v>121</v>
      </c>
      <c r="J121" s="339">
        <v>4</v>
      </c>
      <c r="K121" s="620">
        <v>448.28</v>
      </c>
      <c r="L121" s="310">
        <f t="shared" si="6"/>
        <v>1793.12</v>
      </c>
      <c r="M121" s="310">
        <f t="shared" si="7"/>
        <v>286.89920000000001</v>
      </c>
      <c r="N121" s="310">
        <f t="shared" si="8"/>
        <v>2080.0191999999997</v>
      </c>
    </row>
    <row r="122" spans="1:14" ht="20.399999999999999" x14ac:dyDescent="0.3">
      <c r="A122" s="357" t="s">
        <v>2015</v>
      </c>
      <c r="B122" s="651" t="s">
        <v>2016</v>
      </c>
      <c r="C122" s="346">
        <v>42410</v>
      </c>
      <c r="D122" s="347">
        <v>1531</v>
      </c>
      <c r="E122" s="348">
        <v>42403</v>
      </c>
      <c r="F122" s="348" t="s">
        <v>95</v>
      </c>
      <c r="G122" s="350" t="s">
        <v>961</v>
      </c>
      <c r="H122" s="350" t="s">
        <v>2042</v>
      </c>
      <c r="I122" s="350" t="s">
        <v>2043</v>
      </c>
      <c r="J122" s="339">
        <v>2</v>
      </c>
      <c r="K122" s="620">
        <v>94.83</v>
      </c>
      <c r="L122" s="310">
        <f t="shared" si="6"/>
        <v>189.66</v>
      </c>
      <c r="M122" s="310">
        <f t="shared" si="7"/>
        <v>30.345600000000001</v>
      </c>
      <c r="N122" s="310">
        <f t="shared" si="8"/>
        <v>220.00559999999999</v>
      </c>
    </row>
    <row r="123" spans="1:14" ht="20.399999999999999" x14ac:dyDescent="0.3">
      <c r="A123" s="357" t="s">
        <v>2015</v>
      </c>
      <c r="B123" s="651" t="s">
        <v>2016</v>
      </c>
      <c r="C123" s="346">
        <v>42410</v>
      </c>
      <c r="D123" s="347">
        <v>1529</v>
      </c>
      <c r="E123" s="348">
        <v>42403</v>
      </c>
      <c r="F123" s="348" t="s">
        <v>95</v>
      </c>
      <c r="G123" s="350" t="s">
        <v>961</v>
      </c>
      <c r="H123" s="350" t="s">
        <v>2044</v>
      </c>
      <c r="I123" s="350" t="s">
        <v>53</v>
      </c>
      <c r="J123" s="339">
        <v>46</v>
      </c>
      <c r="K123" s="620">
        <v>21.55</v>
      </c>
      <c r="L123" s="310">
        <f t="shared" si="6"/>
        <v>991.30000000000007</v>
      </c>
      <c r="M123" s="310">
        <f t="shared" si="7"/>
        <v>158.608</v>
      </c>
      <c r="N123" s="310">
        <f t="shared" si="8"/>
        <v>1149.9080000000001</v>
      </c>
    </row>
    <row r="124" spans="1:14" ht="20.399999999999999" x14ac:dyDescent="0.3">
      <c r="A124" s="357" t="s">
        <v>2015</v>
      </c>
      <c r="B124" s="651" t="s">
        <v>2016</v>
      </c>
      <c r="C124" s="346">
        <v>42410</v>
      </c>
      <c r="D124" s="347">
        <v>1529</v>
      </c>
      <c r="E124" s="348">
        <v>42403</v>
      </c>
      <c r="F124" s="348" t="s">
        <v>95</v>
      </c>
      <c r="G124" s="350" t="s">
        <v>961</v>
      </c>
      <c r="H124" s="350" t="s">
        <v>2045</v>
      </c>
      <c r="I124" s="350" t="s">
        <v>53</v>
      </c>
      <c r="J124" s="339">
        <v>46</v>
      </c>
      <c r="K124" s="620">
        <v>13.79</v>
      </c>
      <c r="L124" s="310">
        <f t="shared" si="6"/>
        <v>634.33999999999992</v>
      </c>
      <c r="M124" s="310">
        <f t="shared" si="7"/>
        <v>101.49439999999998</v>
      </c>
      <c r="N124" s="310">
        <f t="shared" si="8"/>
        <v>735.83439999999996</v>
      </c>
    </row>
    <row r="125" spans="1:14" ht="20.399999999999999" x14ac:dyDescent="0.3">
      <c r="A125" s="357" t="s">
        <v>2015</v>
      </c>
      <c r="B125" s="651" t="s">
        <v>2016</v>
      </c>
      <c r="C125" s="346">
        <v>42410</v>
      </c>
      <c r="D125" s="347">
        <v>1529</v>
      </c>
      <c r="E125" s="348">
        <v>42403</v>
      </c>
      <c r="F125" s="348" t="s">
        <v>95</v>
      </c>
      <c r="G125" s="350" t="s">
        <v>961</v>
      </c>
      <c r="H125" s="350" t="s">
        <v>2046</v>
      </c>
      <c r="I125" s="350" t="s">
        <v>53</v>
      </c>
      <c r="J125" s="339">
        <v>46</v>
      </c>
      <c r="K125" s="620">
        <v>8.6199999999999992</v>
      </c>
      <c r="L125" s="310">
        <f t="shared" si="6"/>
        <v>396.52</v>
      </c>
      <c r="M125" s="310">
        <f t="shared" si="7"/>
        <v>63.443199999999997</v>
      </c>
      <c r="N125" s="310">
        <f t="shared" si="8"/>
        <v>459.96319999999997</v>
      </c>
    </row>
    <row r="126" spans="1:14" ht="20.399999999999999" x14ac:dyDescent="0.3">
      <c r="A126" s="357" t="s">
        <v>2015</v>
      </c>
      <c r="B126" s="651" t="s">
        <v>2016</v>
      </c>
      <c r="C126" s="346">
        <v>42410</v>
      </c>
      <c r="D126" s="347">
        <v>1529</v>
      </c>
      <c r="E126" s="348">
        <v>42403</v>
      </c>
      <c r="F126" s="348" t="s">
        <v>95</v>
      </c>
      <c r="G126" s="350" t="s">
        <v>961</v>
      </c>
      <c r="H126" s="350" t="s">
        <v>2047</v>
      </c>
      <c r="I126" s="350" t="s">
        <v>53</v>
      </c>
      <c r="J126" s="339">
        <v>27</v>
      </c>
      <c r="K126" s="620">
        <v>39.659999999999997</v>
      </c>
      <c r="L126" s="310">
        <f t="shared" si="6"/>
        <v>1070.82</v>
      </c>
      <c r="M126" s="310">
        <f t="shared" si="7"/>
        <v>171.3312</v>
      </c>
      <c r="N126" s="310">
        <f t="shared" si="8"/>
        <v>1242.1512</v>
      </c>
    </row>
    <row r="127" spans="1:14" ht="20.399999999999999" x14ac:dyDescent="0.3">
      <c r="A127" s="357" t="s">
        <v>2015</v>
      </c>
      <c r="B127" s="651" t="s">
        <v>2016</v>
      </c>
      <c r="C127" s="346">
        <v>42410</v>
      </c>
      <c r="D127" s="347">
        <v>1529</v>
      </c>
      <c r="E127" s="348">
        <v>42403</v>
      </c>
      <c r="F127" s="348" t="s">
        <v>95</v>
      </c>
      <c r="G127" s="350" t="s">
        <v>961</v>
      </c>
      <c r="H127" s="350" t="s">
        <v>2048</v>
      </c>
      <c r="I127" s="350" t="s">
        <v>53</v>
      </c>
      <c r="J127" s="339">
        <v>27</v>
      </c>
      <c r="K127" s="620">
        <v>21.55</v>
      </c>
      <c r="L127" s="310">
        <f t="shared" si="6"/>
        <v>581.85</v>
      </c>
      <c r="M127" s="310">
        <f t="shared" si="7"/>
        <v>93.096000000000004</v>
      </c>
      <c r="N127" s="310">
        <f t="shared" si="8"/>
        <v>674.94600000000003</v>
      </c>
    </row>
    <row r="128" spans="1:14" ht="20.399999999999999" x14ac:dyDescent="0.3">
      <c r="A128" s="357" t="s">
        <v>2015</v>
      </c>
      <c r="B128" s="651" t="s">
        <v>2016</v>
      </c>
      <c r="C128" s="346">
        <v>42410</v>
      </c>
      <c r="D128" s="347">
        <v>1529</v>
      </c>
      <c r="E128" s="348">
        <v>42403</v>
      </c>
      <c r="F128" s="348" t="s">
        <v>95</v>
      </c>
      <c r="G128" s="350" t="s">
        <v>961</v>
      </c>
      <c r="H128" s="350" t="s">
        <v>2049</v>
      </c>
      <c r="I128" s="350" t="s">
        <v>53</v>
      </c>
      <c r="J128" s="339">
        <v>27</v>
      </c>
      <c r="K128" s="620">
        <v>8.6199999999999992</v>
      </c>
      <c r="L128" s="310">
        <f t="shared" si="6"/>
        <v>232.73999999999998</v>
      </c>
      <c r="M128" s="310">
        <f t="shared" si="7"/>
        <v>37.238399999999999</v>
      </c>
      <c r="N128" s="310">
        <f t="shared" si="8"/>
        <v>269.97839999999997</v>
      </c>
    </row>
    <row r="129" spans="1:14" ht="20.399999999999999" x14ac:dyDescent="0.3">
      <c r="A129" s="357" t="s">
        <v>2015</v>
      </c>
      <c r="B129" s="651" t="s">
        <v>2016</v>
      </c>
      <c r="C129" s="346">
        <v>42410</v>
      </c>
      <c r="D129" s="347">
        <v>1529</v>
      </c>
      <c r="E129" s="348">
        <v>42403</v>
      </c>
      <c r="F129" s="348" t="s">
        <v>95</v>
      </c>
      <c r="G129" s="350" t="s">
        <v>961</v>
      </c>
      <c r="H129" s="350" t="s">
        <v>2050</v>
      </c>
      <c r="I129" s="350" t="s">
        <v>53</v>
      </c>
      <c r="J129" s="339">
        <v>6</v>
      </c>
      <c r="K129" s="620">
        <v>47.41</v>
      </c>
      <c r="L129" s="310">
        <f t="shared" si="6"/>
        <v>284.45999999999998</v>
      </c>
      <c r="M129" s="310">
        <f t="shared" si="7"/>
        <v>45.513599999999997</v>
      </c>
      <c r="N129" s="310">
        <f t="shared" si="8"/>
        <v>329.97359999999998</v>
      </c>
    </row>
    <row r="130" spans="1:14" ht="30.6" x14ac:dyDescent="0.3">
      <c r="A130" s="357" t="s">
        <v>2015</v>
      </c>
      <c r="B130" s="651" t="s">
        <v>2016</v>
      </c>
      <c r="C130" s="346">
        <v>42410</v>
      </c>
      <c r="D130" s="347">
        <v>1529</v>
      </c>
      <c r="E130" s="348">
        <v>42403</v>
      </c>
      <c r="F130" s="348" t="s">
        <v>95</v>
      </c>
      <c r="G130" s="350" t="s">
        <v>961</v>
      </c>
      <c r="H130" s="350" t="s">
        <v>2051</v>
      </c>
      <c r="I130" s="350" t="s">
        <v>53</v>
      </c>
      <c r="J130" s="339">
        <v>16</v>
      </c>
      <c r="K130" s="620">
        <v>13.79</v>
      </c>
      <c r="L130" s="310">
        <f t="shared" si="6"/>
        <v>220.64</v>
      </c>
      <c r="M130" s="310">
        <f t="shared" si="7"/>
        <v>35.302399999999999</v>
      </c>
      <c r="N130" s="310">
        <f t="shared" si="8"/>
        <v>255.94239999999999</v>
      </c>
    </row>
    <row r="131" spans="1:14" ht="20.399999999999999" x14ac:dyDescent="0.3">
      <c r="A131" s="357" t="s">
        <v>2015</v>
      </c>
      <c r="B131" s="651" t="s">
        <v>2016</v>
      </c>
      <c r="C131" s="346">
        <v>42410</v>
      </c>
      <c r="D131" s="347">
        <v>1529</v>
      </c>
      <c r="E131" s="348">
        <v>42403</v>
      </c>
      <c r="F131" s="348" t="s">
        <v>95</v>
      </c>
      <c r="G131" s="350" t="s">
        <v>961</v>
      </c>
      <c r="H131" s="350" t="s">
        <v>2052</v>
      </c>
      <c r="I131" s="350" t="s">
        <v>53</v>
      </c>
      <c r="J131" s="339">
        <v>14</v>
      </c>
      <c r="K131" s="620">
        <v>5.17</v>
      </c>
      <c r="L131" s="310">
        <f t="shared" si="6"/>
        <v>72.38</v>
      </c>
      <c r="M131" s="310">
        <f t="shared" si="7"/>
        <v>11.5808</v>
      </c>
      <c r="N131" s="310">
        <f t="shared" si="8"/>
        <v>83.960799999999992</v>
      </c>
    </row>
    <row r="132" spans="1:14" ht="20.399999999999999" x14ac:dyDescent="0.3">
      <c r="A132" s="357" t="s">
        <v>2015</v>
      </c>
      <c r="B132" s="651" t="s">
        <v>2016</v>
      </c>
      <c r="C132" s="346">
        <v>42410</v>
      </c>
      <c r="D132" s="347">
        <v>1529</v>
      </c>
      <c r="E132" s="348">
        <v>42403</v>
      </c>
      <c r="F132" s="348" t="s">
        <v>95</v>
      </c>
      <c r="G132" s="350" t="s">
        <v>961</v>
      </c>
      <c r="H132" s="350" t="s">
        <v>2053</v>
      </c>
      <c r="I132" s="350" t="s">
        <v>121</v>
      </c>
      <c r="J132" s="339">
        <v>2</v>
      </c>
      <c r="K132" s="620">
        <v>275.86</v>
      </c>
      <c r="L132" s="310">
        <f t="shared" si="6"/>
        <v>551.72</v>
      </c>
      <c r="M132" s="310">
        <f t="shared" si="7"/>
        <v>88.275200000000012</v>
      </c>
      <c r="N132" s="310">
        <f t="shared" si="8"/>
        <v>639.99520000000007</v>
      </c>
    </row>
    <row r="133" spans="1:14" ht="20.399999999999999" x14ac:dyDescent="0.3">
      <c r="A133" s="357" t="s">
        <v>2015</v>
      </c>
      <c r="B133" s="651" t="s">
        <v>2016</v>
      </c>
      <c r="C133" s="346">
        <v>42410</v>
      </c>
      <c r="D133" s="347">
        <v>1532</v>
      </c>
      <c r="E133" s="348">
        <v>42403</v>
      </c>
      <c r="F133" s="348" t="s">
        <v>95</v>
      </c>
      <c r="G133" s="350" t="s">
        <v>961</v>
      </c>
      <c r="H133" s="350" t="s">
        <v>2054</v>
      </c>
      <c r="I133" s="350" t="s">
        <v>53</v>
      </c>
      <c r="J133" s="339">
        <v>12</v>
      </c>
      <c r="K133" s="620">
        <v>7.33</v>
      </c>
      <c r="L133" s="310">
        <f t="shared" si="6"/>
        <v>87.960000000000008</v>
      </c>
      <c r="M133" s="310">
        <f t="shared" si="7"/>
        <v>14.073600000000001</v>
      </c>
      <c r="N133" s="310">
        <f t="shared" si="8"/>
        <v>102.03360000000001</v>
      </c>
    </row>
    <row r="134" spans="1:14" ht="30.6" x14ac:dyDescent="0.3">
      <c r="A134" s="357" t="s">
        <v>2015</v>
      </c>
      <c r="B134" s="651" t="s">
        <v>2016</v>
      </c>
      <c r="C134" s="346">
        <v>42410</v>
      </c>
      <c r="D134" s="347">
        <v>1532</v>
      </c>
      <c r="E134" s="348">
        <v>42403</v>
      </c>
      <c r="F134" s="348" t="s">
        <v>95</v>
      </c>
      <c r="G134" s="350" t="s">
        <v>961</v>
      </c>
      <c r="H134" s="350" t="s">
        <v>2055</v>
      </c>
      <c r="I134" s="350" t="s">
        <v>53</v>
      </c>
      <c r="J134" s="339">
        <v>24</v>
      </c>
      <c r="K134" s="620">
        <v>5.17</v>
      </c>
      <c r="L134" s="310">
        <f t="shared" si="6"/>
        <v>124.08</v>
      </c>
      <c r="M134" s="310">
        <f t="shared" si="7"/>
        <v>19.852799999999998</v>
      </c>
      <c r="N134" s="310">
        <f t="shared" si="8"/>
        <v>143.93279999999999</v>
      </c>
    </row>
    <row r="135" spans="1:14" ht="20.399999999999999" x14ac:dyDescent="0.3">
      <c r="A135" s="357" t="s">
        <v>2015</v>
      </c>
      <c r="B135" s="651" t="s">
        <v>2016</v>
      </c>
      <c r="C135" s="346">
        <v>42410</v>
      </c>
      <c r="D135" s="347">
        <v>1532</v>
      </c>
      <c r="E135" s="348">
        <v>42403</v>
      </c>
      <c r="F135" s="348" t="s">
        <v>95</v>
      </c>
      <c r="G135" s="350" t="s">
        <v>961</v>
      </c>
      <c r="H135" s="350" t="s">
        <v>2056</v>
      </c>
      <c r="I135" s="350" t="s">
        <v>53</v>
      </c>
      <c r="J135" s="339">
        <v>16</v>
      </c>
      <c r="K135" s="620">
        <v>3.88</v>
      </c>
      <c r="L135" s="310">
        <f t="shared" si="6"/>
        <v>62.08</v>
      </c>
      <c r="M135" s="310">
        <f t="shared" si="7"/>
        <v>9.9328000000000003</v>
      </c>
      <c r="N135" s="310">
        <f t="shared" si="8"/>
        <v>72.012799999999999</v>
      </c>
    </row>
    <row r="136" spans="1:14" ht="20.399999999999999" x14ac:dyDescent="0.3">
      <c r="A136" s="357" t="s">
        <v>2015</v>
      </c>
      <c r="B136" s="651" t="s">
        <v>2016</v>
      </c>
      <c r="C136" s="346">
        <v>42410</v>
      </c>
      <c r="D136" s="347">
        <v>1532</v>
      </c>
      <c r="E136" s="348">
        <v>42403</v>
      </c>
      <c r="F136" s="348" t="s">
        <v>95</v>
      </c>
      <c r="G136" s="350" t="s">
        <v>961</v>
      </c>
      <c r="H136" s="350" t="s">
        <v>2057</v>
      </c>
      <c r="I136" s="350" t="s">
        <v>53</v>
      </c>
      <c r="J136" s="339">
        <v>1</v>
      </c>
      <c r="K136" s="620">
        <v>47.41</v>
      </c>
      <c r="L136" s="310">
        <f t="shared" si="6"/>
        <v>47.41</v>
      </c>
      <c r="M136" s="310">
        <f t="shared" si="7"/>
        <v>7.5855999999999995</v>
      </c>
      <c r="N136" s="310">
        <f t="shared" si="8"/>
        <v>54.995599999999996</v>
      </c>
    </row>
    <row r="137" spans="1:14" ht="20.399999999999999" x14ac:dyDescent="0.3">
      <c r="A137" s="357" t="s">
        <v>2015</v>
      </c>
      <c r="B137" s="651" t="s">
        <v>2016</v>
      </c>
      <c r="C137" s="346">
        <v>42410</v>
      </c>
      <c r="D137" s="347">
        <v>1532</v>
      </c>
      <c r="E137" s="348">
        <v>42403</v>
      </c>
      <c r="F137" s="348" t="s">
        <v>95</v>
      </c>
      <c r="G137" s="350" t="s">
        <v>961</v>
      </c>
      <c r="H137" s="350" t="s">
        <v>2058</v>
      </c>
      <c r="I137" s="350" t="s">
        <v>53</v>
      </c>
      <c r="J137" s="339">
        <v>4</v>
      </c>
      <c r="K137" s="620">
        <v>127.59</v>
      </c>
      <c r="L137" s="310">
        <f t="shared" si="6"/>
        <v>510.36</v>
      </c>
      <c r="M137" s="310">
        <f t="shared" si="7"/>
        <v>81.657600000000002</v>
      </c>
      <c r="N137" s="310">
        <f t="shared" si="8"/>
        <v>592.01760000000002</v>
      </c>
    </row>
    <row r="138" spans="1:14" ht="20.399999999999999" x14ac:dyDescent="0.3">
      <c r="A138" s="357" t="s">
        <v>2015</v>
      </c>
      <c r="B138" s="651" t="s">
        <v>2016</v>
      </c>
      <c r="C138" s="346">
        <v>42410</v>
      </c>
      <c r="D138" s="347">
        <v>1532</v>
      </c>
      <c r="E138" s="348">
        <v>42403</v>
      </c>
      <c r="F138" s="348" t="s">
        <v>95</v>
      </c>
      <c r="G138" s="350" t="s">
        <v>961</v>
      </c>
      <c r="H138" s="350" t="s">
        <v>2054</v>
      </c>
      <c r="I138" s="350" t="s">
        <v>53</v>
      </c>
      <c r="J138" s="339">
        <v>6</v>
      </c>
      <c r="K138" s="620">
        <v>7.33</v>
      </c>
      <c r="L138" s="310">
        <f t="shared" si="6"/>
        <v>43.980000000000004</v>
      </c>
      <c r="M138" s="310">
        <f t="shared" si="7"/>
        <v>7.0368000000000004</v>
      </c>
      <c r="N138" s="310">
        <f t="shared" si="8"/>
        <v>51.016800000000003</v>
      </c>
    </row>
    <row r="139" spans="1:14" ht="20.399999999999999" x14ac:dyDescent="0.3">
      <c r="A139" s="357" t="s">
        <v>2015</v>
      </c>
      <c r="B139" s="651" t="s">
        <v>2016</v>
      </c>
      <c r="C139" s="346">
        <v>42410</v>
      </c>
      <c r="D139" s="347">
        <v>1532</v>
      </c>
      <c r="E139" s="348">
        <v>42403</v>
      </c>
      <c r="F139" s="348" t="s">
        <v>95</v>
      </c>
      <c r="G139" s="350" t="s">
        <v>961</v>
      </c>
      <c r="H139" s="350" t="s">
        <v>2059</v>
      </c>
      <c r="I139" s="350" t="s">
        <v>53</v>
      </c>
      <c r="J139" s="339">
        <v>1</v>
      </c>
      <c r="K139" s="620">
        <v>60.34</v>
      </c>
      <c r="L139" s="310">
        <f t="shared" si="6"/>
        <v>60.34</v>
      </c>
      <c r="M139" s="310">
        <f t="shared" si="7"/>
        <v>9.6544000000000008</v>
      </c>
      <c r="N139" s="310">
        <f t="shared" si="8"/>
        <v>69.994399999999999</v>
      </c>
    </row>
    <row r="140" spans="1:14" ht="20.399999999999999" x14ac:dyDescent="0.3">
      <c r="A140" s="357" t="s">
        <v>2015</v>
      </c>
      <c r="B140" s="651" t="s">
        <v>2016</v>
      </c>
      <c r="C140" s="346">
        <v>42410</v>
      </c>
      <c r="D140" s="347">
        <v>1532</v>
      </c>
      <c r="E140" s="348">
        <v>42403</v>
      </c>
      <c r="F140" s="348" t="s">
        <v>95</v>
      </c>
      <c r="G140" s="350" t="s">
        <v>961</v>
      </c>
      <c r="H140" s="350" t="s">
        <v>2045</v>
      </c>
      <c r="I140" s="350" t="s">
        <v>53</v>
      </c>
      <c r="J140" s="339">
        <v>8</v>
      </c>
      <c r="K140" s="620">
        <v>13.79</v>
      </c>
      <c r="L140" s="310">
        <f t="shared" si="6"/>
        <v>110.32</v>
      </c>
      <c r="M140" s="310">
        <f t="shared" si="7"/>
        <v>17.651199999999999</v>
      </c>
      <c r="N140" s="310">
        <f t="shared" si="8"/>
        <v>127.9712</v>
      </c>
    </row>
    <row r="141" spans="1:14" ht="20.399999999999999" x14ac:dyDescent="0.3">
      <c r="A141" s="357" t="s">
        <v>2015</v>
      </c>
      <c r="B141" s="651" t="s">
        <v>2016</v>
      </c>
      <c r="C141" s="346">
        <v>42410</v>
      </c>
      <c r="D141" s="347">
        <v>1530</v>
      </c>
      <c r="E141" s="348">
        <v>42403</v>
      </c>
      <c r="F141" s="348" t="s">
        <v>95</v>
      </c>
      <c r="G141" s="350" t="s">
        <v>961</v>
      </c>
      <c r="H141" s="350" t="s">
        <v>2046</v>
      </c>
      <c r="I141" s="350" t="s">
        <v>53</v>
      </c>
      <c r="J141" s="339">
        <v>8</v>
      </c>
      <c r="K141" s="620">
        <v>8.6199999999999992</v>
      </c>
      <c r="L141" s="310">
        <f t="shared" si="6"/>
        <v>68.959999999999994</v>
      </c>
      <c r="M141" s="310">
        <f t="shared" si="7"/>
        <v>11.0336</v>
      </c>
      <c r="N141" s="310">
        <f t="shared" si="8"/>
        <v>79.993599999999986</v>
      </c>
    </row>
    <row r="142" spans="1:14" ht="20.399999999999999" x14ac:dyDescent="0.3">
      <c r="A142" s="357" t="s">
        <v>2015</v>
      </c>
      <c r="B142" s="651" t="s">
        <v>2016</v>
      </c>
      <c r="C142" s="346">
        <v>42410</v>
      </c>
      <c r="D142" s="347">
        <v>1530</v>
      </c>
      <c r="E142" s="348">
        <v>42403</v>
      </c>
      <c r="F142" s="348" t="s">
        <v>95</v>
      </c>
      <c r="G142" s="350" t="s">
        <v>961</v>
      </c>
      <c r="H142" s="350" t="s">
        <v>2047</v>
      </c>
      <c r="I142" s="350" t="s">
        <v>53</v>
      </c>
      <c r="J142" s="339">
        <v>6</v>
      </c>
      <c r="K142" s="620">
        <v>39.659999999999997</v>
      </c>
      <c r="L142" s="310">
        <f t="shared" si="6"/>
        <v>237.95999999999998</v>
      </c>
      <c r="M142" s="310">
        <f t="shared" si="7"/>
        <v>38.073599999999999</v>
      </c>
      <c r="N142" s="310">
        <f t="shared" si="8"/>
        <v>276.03359999999998</v>
      </c>
    </row>
    <row r="143" spans="1:14" ht="20.399999999999999" x14ac:dyDescent="0.3">
      <c r="A143" s="357" t="s">
        <v>2015</v>
      </c>
      <c r="B143" s="651" t="s">
        <v>2016</v>
      </c>
      <c r="C143" s="346">
        <v>42410</v>
      </c>
      <c r="D143" s="347">
        <v>1530</v>
      </c>
      <c r="E143" s="348">
        <v>42403</v>
      </c>
      <c r="F143" s="348" t="s">
        <v>95</v>
      </c>
      <c r="G143" s="350" t="s">
        <v>961</v>
      </c>
      <c r="H143" s="350" t="s">
        <v>2049</v>
      </c>
      <c r="I143" s="350" t="s">
        <v>53</v>
      </c>
      <c r="J143" s="339">
        <v>6</v>
      </c>
      <c r="K143" s="620">
        <v>8.6199999999999992</v>
      </c>
      <c r="L143" s="310">
        <f t="shared" si="6"/>
        <v>51.72</v>
      </c>
      <c r="M143" s="310">
        <f t="shared" si="7"/>
        <v>8.2751999999999999</v>
      </c>
      <c r="N143" s="310">
        <f t="shared" si="8"/>
        <v>59.995199999999997</v>
      </c>
    </row>
    <row r="144" spans="1:14" ht="20.399999999999999" x14ac:dyDescent="0.3">
      <c r="A144" s="357" t="s">
        <v>2015</v>
      </c>
      <c r="B144" s="651" t="s">
        <v>2016</v>
      </c>
      <c r="C144" s="346">
        <v>42410</v>
      </c>
      <c r="D144" s="347">
        <v>1530</v>
      </c>
      <c r="E144" s="348">
        <v>42403</v>
      </c>
      <c r="F144" s="348" t="s">
        <v>95</v>
      </c>
      <c r="G144" s="350" t="s">
        <v>961</v>
      </c>
      <c r="H144" s="350" t="s">
        <v>2044</v>
      </c>
      <c r="I144" s="350" t="s">
        <v>53</v>
      </c>
      <c r="J144" s="339">
        <v>8</v>
      </c>
      <c r="K144" s="620">
        <v>21.55</v>
      </c>
      <c r="L144" s="310">
        <f t="shared" si="6"/>
        <v>172.4</v>
      </c>
      <c r="M144" s="310">
        <f t="shared" si="7"/>
        <v>27.584000000000003</v>
      </c>
      <c r="N144" s="310">
        <f t="shared" si="8"/>
        <v>199.98400000000001</v>
      </c>
    </row>
    <row r="145" spans="1:14" ht="20.399999999999999" x14ac:dyDescent="0.3">
      <c r="A145" s="357" t="s">
        <v>2015</v>
      </c>
      <c r="B145" s="651" t="s">
        <v>2016</v>
      </c>
      <c r="C145" s="346">
        <v>42410</v>
      </c>
      <c r="D145" s="347">
        <v>1530</v>
      </c>
      <c r="E145" s="348">
        <v>42403</v>
      </c>
      <c r="F145" s="348" t="s">
        <v>95</v>
      </c>
      <c r="G145" s="350" t="s">
        <v>961</v>
      </c>
      <c r="H145" s="350" t="s">
        <v>2048</v>
      </c>
      <c r="I145" s="350" t="s">
        <v>53</v>
      </c>
      <c r="J145" s="339">
        <v>6</v>
      </c>
      <c r="K145" s="620">
        <v>21.55</v>
      </c>
      <c r="L145" s="310">
        <f t="shared" si="6"/>
        <v>129.30000000000001</v>
      </c>
      <c r="M145" s="310">
        <f t="shared" si="7"/>
        <v>20.688000000000002</v>
      </c>
      <c r="N145" s="310">
        <f t="shared" si="8"/>
        <v>149.988</v>
      </c>
    </row>
    <row r="146" spans="1:14" ht="40.799999999999997" x14ac:dyDescent="0.3">
      <c r="A146" s="357" t="s">
        <v>2015</v>
      </c>
      <c r="B146" s="651" t="s">
        <v>2016</v>
      </c>
      <c r="C146" s="346">
        <v>42410</v>
      </c>
      <c r="D146" s="347">
        <v>1530</v>
      </c>
      <c r="E146" s="348">
        <v>42403</v>
      </c>
      <c r="F146" s="348" t="s">
        <v>95</v>
      </c>
      <c r="G146" s="350" t="s">
        <v>961</v>
      </c>
      <c r="H146" s="350" t="s">
        <v>2060</v>
      </c>
      <c r="I146" s="350" t="s">
        <v>53</v>
      </c>
      <c r="J146" s="339">
        <v>14</v>
      </c>
      <c r="K146" s="620">
        <v>4.74</v>
      </c>
      <c r="L146" s="310">
        <f t="shared" si="6"/>
        <v>66.36</v>
      </c>
      <c r="M146" s="310">
        <f t="shared" si="7"/>
        <v>10.617599999999999</v>
      </c>
      <c r="N146" s="310">
        <f t="shared" si="8"/>
        <v>76.977599999999995</v>
      </c>
    </row>
    <row r="147" spans="1:14" ht="20.399999999999999" x14ac:dyDescent="0.3">
      <c r="A147" s="357" t="s">
        <v>2015</v>
      </c>
      <c r="B147" s="651" t="s">
        <v>2016</v>
      </c>
      <c r="C147" s="346">
        <v>42410</v>
      </c>
      <c r="D147" s="347">
        <v>1530</v>
      </c>
      <c r="E147" s="348">
        <v>42403</v>
      </c>
      <c r="F147" s="348" t="s">
        <v>95</v>
      </c>
      <c r="G147" s="350" t="s">
        <v>961</v>
      </c>
      <c r="H147" s="350" t="s">
        <v>2061</v>
      </c>
      <c r="I147" s="350" t="s">
        <v>1921</v>
      </c>
      <c r="J147" s="339">
        <v>2</v>
      </c>
      <c r="K147" s="620">
        <v>30.17</v>
      </c>
      <c r="L147" s="310">
        <f t="shared" si="6"/>
        <v>60.34</v>
      </c>
      <c r="M147" s="310">
        <f t="shared" si="7"/>
        <v>9.6544000000000008</v>
      </c>
      <c r="N147" s="310">
        <f t="shared" si="8"/>
        <v>69.994399999999999</v>
      </c>
    </row>
    <row r="148" spans="1:14" x14ac:dyDescent="0.3">
      <c r="A148" s="338"/>
      <c r="B148" s="651"/>
      <c r="C148" s="346"/>
      <c r="D148" s="347"/>
      <c r="E148" s="348"/>
      <c r="F148" s="348"/>
      <c r="G148" s="350"/>
      <c r="H148" s="350"/>
      <c r="I148" s="350"/>
      <c r="J148" s="339"/>
      <c r="K148" s="310"/>
      <c r="L148" s="310">
        <f t="shared" si="6"/>
        <v>0</v>
      </c>
      <c r="M148" s="310">
        <f t="shared" si="7"/>
        <v>0</v>
      </c>
      <c r="N148" s="310">
        <f t="shared" si="8"/>
        <v>0</v>
      </c>
    </row>
    <row r="149" spans="1:14" x14ac:dyDescent="0.3">
      <c r="A149" s="338"/>
      <c r="B149" s="651"/>
      <c r="C149" s="346"/>
      <c r="D149" s="347"/>
      <c r="E149" s="348"/>
      <c r="F149" s="348"/>
      <c r="G149" s="350"/>
      <c r="H149" s="350"/>
      <c r="I149" s="350"/>
      <c r="J149" s="339"/>
      <c r="K149" s="310"/>
      <c r="L149" s="310">
        <f t="shared" si="6"/>
        <v>0</v>
      </c>
      <c r="M149" s="310">
        <f t="shared" si="7"/>
        <v>0</v>
      </c>
      <c r="N149" s="310">
        <f t="shared" si="8"/>
        <v>0</v>
      </c>
    </row>
    <row r="150" spans="1:14" x14ac:dyDescent="0.3">
      <c r="A150" s="338"/>
      <c r="B150" s="338"/>
      <c r="C150" s="346"/>
      <c r="D150" s="347"/>
      <c r="E150" s="348"/>
      <c r="F150" s="348"/>
      <c r="G150" s="350"/>
      <c r="H150" s="350"/>
      <c r="I150" s="338"/>
      <c r="J150" s="339"/>
      <c r="K150" s="310"/>
      <c r="L150" s="310">
        <f t="shared" si="6"/>
        <v>0</v>
      </c>
      <c r="M150" s="310">
        <f t="shared" si="7"/>
        <v>0</v>
      </c>
      <c r="N150" s="310">
        <f t="shared" si="8"/>
        <v>0</v>
      </c>
    </row>
    <row r="151" spans="1:14" x14ac:dyDescent="0.3">
      <c r="A151" s="338"/>
      <c r="B151" s="338"/>
      <c r="C151" s="346"/>
      <c r="D151" s="347"/>
      <c r="E151" s="348"/>
      <c r="F151" s="348"/>
      <c r="G151" s="518"/>
      <c r="H151" s="350"/>
      <c r="I151" s="338"/>
      <c r="J151" s="339"/>
      <c r="K151" s="310"/>
      <c r="L151" s="310">
        <f t="shared" si="3"/>
        <v>0</v>
      </c>
      <c r="M151" s="310">
        <f t="shared" si="4"/>
        <v>0</v>
      </c>
      <c r="N151" s="310">
        <f t="shared" si="5"/>
        <v>0</v>
      </c>
    </row>
    <row r="152" spans="1:14" x14ac:dyDescent="0.3">
      <c r="A152" s="351"/>
      <c r="B152" s="351"/>
      <c r="C152" s="351"/>
      <c r="D152" s="351"/>
      <c r="E152" s="351"/>
      <c r="F152" s="351"/>
      <c r="G152" s="576"/>
      <c r="H152" s="576"/>
      <c r="I152" s="351"/>
      <c r="J152" s="351"/>
      <c r="K152" s="351"/>
      <c r="L152" s="351"/>
      <c r="M152" s="351"/>
      <c r="N152" s="352">
        <f>SUM(N17:N151)</f>
        <v>2008290.9214636798</v>
      </c>
    </row>
    <row r="153" spans="1:14" x14ac:dyDescent="0.3">
      <c r="A153" s="642" t="s">
        <v>2062</v>
      </c>
      <c r="B153" s="642"/>
      <c r="C153" s="642"/>
      <c r="D153" s="642"/>
      <c r="E153" s="642"/>
      <c r="F153" s="642"/>
      <c r="G153" s="642"/>
      <c r="H153" s="642"/>
      <c r="I153" s="642"/>
      <c r="J153" s="642"/>
      <c r="K153" s="642"/>
      <c r="L153" s="642"/>
      <c r="M153" s="642"/>
      <c r="N153" s="643"/>
    </row>
    <row r="154" spans="1:14" x14ac:dyDescent="0.3">
      <c r="A154" s="642"/>
      <c r="B154" s="642"/>
      <c r="C154" s="642"/>
      <c r="D154" s="642"/>
      <c r="E154" s="642"/>
      <c r="F154" s="642"/>
      <c r="G154" s="644"/>
      <c r="H154" s="642"/>
      <c r="I154" s="642"/>
      <c r="J154" s="642"/>
      <c r="K154" s="642"/>
      <c r="L154" s="642"/>
      <c r="M154" s="642"/>
      <c r="N154" s="643"/>
    </row>
    <row r="155" spans="1:14" x14ac:dyDescent="0.3">
      <c r="A155" s="642"/>
      <c r="B155" s="642"/>
      <c r="C155" s="642"/>
      <c r="D155" s="642"/>
      <c r="E155" s="642"/>
      <c r="F155" s="642"/>
      <c r="G155" s="642"/>
      <c r="H155" s="642"/>
      <c r="I155" s="642"/>
      <c r="J155" s="642"/>
      <c r="K155" s="642"/>
      <c r="L155" s="642"/>
      <c r="M155" s="642"/>
      <c r="N155" s="643"/>
    </row>
    <row r="156" spans="1:14" x14ac:dyDescent="0.3">
      <c r="A156" s="322" t="s">
        <v>28</v>
      </c>
      <c r="B156" s="322"/>
      <c r="C156" s="323"/>
      <c r="D156" s="322"/>
      <c r="E156" s="324" t="s">
        <v>29</v>
      </c>
      <c r="F156" s="642"/>
      <c r="G156" s="325"/>
      <c r="H156" s="586" t="s">
        <v>30</v>
      </c>
      <c r="I156" s="586"/>
      <c r="J156" s="324"/>
      <c r="K156" s="324" t="s">
        <v>31</v>
      </c>
      <c r="L156" s="324"/>
      <c r="M156" s="324"/>
      <c r="N156" s="324"/>
    </row>
    <row r="157" spans="1:14" x14ac:dyDescent="0.3">
      <c r="A157" s="587" t="s">
        <v>24</v>
      </c>
      <c r="B157" s="587"/>
      <c r="C157" s="326"/>
      <c r="D157" s="324"/>
      <c r="E157" s="587" t="s">
        <v>25</v>
      </c>
      <c r="F157" s="587"/>
      <c r="G157" s="325"/>
      <c r="H157" s="588" t="s">
        <v>32</v>
      </c>
      <c r="I157" s="588"/>
      <c r="J157" s="324"/>
      <c r="K157" s="324" t="s">
        <v>26</v>
      </c>
      <c r="L157" s="324"/>
      <c r="M157" s="324"/>
      <c r="N157" s="324"/>
    </row>
    <row r="158" spans="1:14" x14ac:dyDescent="0.3">
      <c r="A158" s="324"/>
      <c r="B158" s="324"/>
      <c r="C158" s="326"/>
      <c r="D158" s="324"/>
      <c r="E158" s="324"/>
      <c r="F158" s="324"/>
      <c r="G158" s="325"/>
      <c r="H158" s="325"/>
      <c r="I158" s="324"/>
      <c r="J158" s="324"/>
      <c r="K158" s="324"/>
      <c r="L158" s="324"/>
      <c r="M158" s="324"/>
      <c r="N158" s="324"/>
    </row>
    <row r="159" spans="1:14" x14ac:dyDescent="0.3">
      <c r="A159" s="648"/>
      <c r="B159" s="642"/>
      <c r="C159" s="649"/>
      <c r="D159" s="650" t="s">
        <v>27</v>
      </c>
      <c r="E159" s="650"/>
      <c r="F159" s="650"/>
      <c r="G159" s="650"/>
      <c r="H159" s="650"/>
      <c r="I159" s="650"/>
      <c r="J159" s="650"/>
      <c r="K159" s="650"/>
      <c r="L159" s="650"/>
      <c r="M159" s="650"/>
      <c r="N159" s="650"/>
    </row>
    <row r="160" spans="1:14" x14ac:dyDescent="0.3">
      <c r="A160" s="652"/>
      <c r="B160" s="652"/>
      <c r="C160" s="652"/>
      <c r="D160" s="652"/>
      <c r="E160" s="652"/>
      <c r="F160" s="652"/>
      <c r="G160" s="652"/>
      <c r="H160" s="652"/>
      <c r="I160" s="652"/>
      <c r="J160" s="652"/>
      <c r="K160" s="652"/>
      <c r="L160" s="652"/>
      <c r="M160" s="652"/>
      <c r="N160" s="652"/>
    </row>
  </sheetData>
  <mergeCells count="7">
    <mergeCell ref="A10:C11"/>
    <mergeCell ref="H10:I10"/>
    <mergeCell ref="H11:I11"/>
    <mergeCell ref="H156:I156"/>
    <mergeCell ref="A157:B157"/>
    <mergeCell ref="E157:F157"/>
    <mergeCell ref="H157:I1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6"/>
  <sheetViews>
    <sheetView topLeftCell="A11" workbookViewId="0">
      <selection activeCell="C22" sqref="C22"/>
    </sheetView>
  </sheetViews>
  <sheetFormatPr baseColWidth="10" defaultRowHeight="14.4" x14ac:dyDescent="0.3"/>
  <cols>
    <col min="2" max="2" width="15.44140625" style="165" customWidth="1"/>
    <col min="5" max="5" width="15" customWidth="1"/>
    <col min="6" max="6" width="14.44140625" style="270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2.5546875" style="74" bestFit="1" customWidth="1"/>
  </cols>
  <sheetData>
    <row r="1" spans="1:14" x14ac:dyDescent="0.3">
      <c r="A1" s="36"/>
      <c r="B1" s="275"/>
      <c r="C1" s="37"/>
      <c r="D1" s="37"/>
      <c r="E1" s="37"/>
      <c r="F1" s="26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275"/>
      <c r="C2" s="37"/>
      <c r="D2" s="37"/>
      <c r="E2" s="37"/>
      <c r="F2" s="26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275"/>
      <c r="C3" s="37"/>
      <c r="D3" s="37"/>
      <c r="E3" s="37"/>
      <c r="F3" s="26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275"/>
      <c r="C4" s="37"/>
      <c r="D4" s="37"/>
      <c r="E4" s="37"/>
      <c r="F4" s="26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275"/>
      <c r="C5" s="37"/>
      <c r="D5" s="37"/>
      <c r="E5" s="37"/>
      <c r="F5" s="26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275"/>
      <c r="C6" s="37"/>
      <c r="D6" s="37"/>
      <c r="E6" s="37"/>
      <c r="F6" s="26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276"/>
      <c r="C7" s="7"/>
      <c r="D7" s="8"/>
      <c r="E7" s="8"/>
      <c r="F7" s="269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269" t="s">
        <v>1517</v>
      </c>
      <c r="C8" s="8" t="s">
        <v>2</v>
      </c>
      <c r="D8" s="8" t="s">
        <v>1005</v>
      </c>
      <c r="E8" s="8" t="s">
        <v>3</v>
      </c>
      <c r="F8" s="269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277"/>
      <c r="C9" s="44"/>
      <c r="D9" s="44"/>
      <c r="E9" s="44"/>
      <c r="F9" s="46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/>
      <c r="F10" s="46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 t="s">
        <v>35</v>
      </c>
      <c r="F11" s="46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278"/>
      <c r="C12" s="48"/>
      <c r="D12" s="48"/>
      <c r="E12" s="48"/>
      <c r="F12" s="225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1062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231" t="s">
        <v>34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79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295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20.399999999999999" x14ac:dyDescent="0.3">
      <c r="A17" s="285" t="s">
        <v>1179</v>
      </c>
      <c r="B17" s="353" t="s">
        <v>1180</v>
      </c>
      <c r="C17" s="329">
        <v>42545</v>
      </c>
      <c r="D17" s="370" t="s">
        <v>1067</v>
      </c>
      <c r="E17" s="371">
        <v>42524</v>
      </c>
      <c r="F17" s="337" t="s">
        <v>1100</v>
      </c>
      <c r="G17" s="394" t="s">
        <v>1063</v>
      </c>
      <c r="H17" s="394" t="s">
        <v>1064</v>
      </c>
      <c r="I17" s="390" t="s">
        <v>1003</v>
      </c>
      <c r="J17" s="398">
        <v>32000</v>
      </c>
      <c r="K17" s="376">
        <v>8.82</v>
      </c>
      <c r="L17" s="376">
        <f>+J17*K17</f>
        <v>282240</v>
      </c>
      <c r="M17" s="376">
        <f>+L17*0.16</f>
        <v>45158.400000000001</v>
      </c>
      <c r="N17" s="376">
        <f>+L17+M17</f>
        <v>327398.40000000002</v>
      </c>
    </row>
    <row r="18" spans="1:14" s="66" customFormat="1" ht="20.399999999999999" x14ac:dyDescent="0.3">
      <c r="A18" s="285" t="s">
        <v>1179</v>
      </c>
      <c r="B18" s="353" t="s">
        <v>1180</v>
      </c>
      <c r="C18" s="329">
        <v>42545</v>
      </c>
      <c r="D18" s="370" t="s">
        <v>1067</v>
      </c>
      <c r="E18" s="371">
        <v>42524</v>
      </c>
      <c r="F18" s="337" t="s">
        <v>1100</v>
      </c>
      <c r="G18" s="394" t="s">
        <v>1063</v>
      </c>
      <c r="H18" s="394" t="s">
        <v>1065</v>
      </c>
      <c r="I18" s="390" t="s">
        <v>1066</v>
      </c>
      <c r="J18" s="398">
        <v>1</v>
      </c>
      <c r="K18" s="376">
        <v>15000</v>
      </c>
      <c r="L18" s="376">
        <f t="shared" ref="L18:L19" si="0">+J18*K18</f>
        <v>15000</v>
      </c>
      <c r="M18" s="376">
        <f t="shared" ref="M18:M19" si="1">+L18*0.16</f>
        <v>2400</v>
      </c>
      <c r="N18" s="376">
        <f t="shared" ref="N18:N19" si="2">+L18+M18</f>
        <v>17400</v>
      </c>
    </row>
    <row r="19" spans="1:14" s="66" customFormat="1" ht="12" x14ac:dyDescent="0.25">
      <c r="A19" s="287"/>
      <c r="B19" s="280"/>
      <c r="C19" s="61"/>
      <c r="D19" s="70"/>
      <c r="E19" s="69"/>
      <c r="F19" s="63"/>
      <c r="G19" s="63"/>
      <c r="H19" s="63"/>
      <c r="I19" s="62"/>
      <c r="J19" s="62"/>
      <c r="K19" s="65"/>
      <c r="L19" s="65">
        <f t="shared" si="0"/>
        <v>0</v>
      </c>
      <c r="M19" s="65">
        <f t="shared" si="1"/>
        <v>0</v>
      </c>
      <c r="N19" s="65">
        <f t="shared" si="2"/>
        <v>0</v>
      </c>
    </row>
    <row r="20" spans="1:14" s="66" customFormat="1" ht="12" x14ac:dyDescent="0.25">
      <c r="A20" s="301"/>
      <c r="B20" s="201"/>
      <c r="C20" s="68"/>
      <c r="D20" s="68"/>
      <c r="E20" s="68"/>
      <c r="F20" s="63"/>
      <c r="G20" s="68"/>
      <c r="H20" s="68"/>
      <c r="I20" s="70"/>
      <c r="J20" s="70"/>
      <c r="K20" s="71"/>
      <c r="L20" s="71"/>
      <c r="M20" s="71"/>
      <c r="N20" s="71">
        <f>SUM(N17:N19)</f>
        <v>344798.4</v>
      </c>
    </row>
    <row r="22" spans="1:14" x14ac:dyDescent="0.3">
      <c r="A22" s="215" t="s">
        <v>137</v>
      </c>
      <c r="B22" s="165">
        <v>1778</v>
      </c>
    </row>
    <row r="29" spans="1:14" x14ac:dyDescent="0.3">
      <c r="G29" s="74"/>
    </row>
    <row r="30" spans="1:14" s="81" customFormat="1" ht="10.199999999999999" x14ac:dyDescent="0.2">
      <c r="A30" s="75" t="s">
        <v>28</v>
      </c>
      <c r="B30" s="281"/>
      <c r="C30" s="76"/>
      <c r="D30" s="75"/>
      <c r="E30" s="77" t="s">
        <v>29</v>
      </c>
      <c r="F30" s="271"/>
      <c r="G30" s="79"/>
      <c r="H30" s="594" t="s">
        <v>63</v>
      </c>
      <c r="I30" s="594"/>
      <c r="J30" s="77"/>
      <c r="K30" s="77" t="s">
        <v>64</v>
      </c>
      <c r="L30" s="77"/>
      <c r="M30" s="77"/>
      <c r="N30" s="80"/>
    </row>
    <row r="31" spans="1:14" s="81" customFormat="1" ht="10.199999999999999" x14ac:dyDescent="0.2">
      <c r="A31" s="595" t="s">
        <v>24</v>
      </c>
      <c r="B31" s="595"/>
      <c r="C31" s="82"/>
      <c r="D31" s="77"/>
      <c r="E31" s="595" t="s">
        <v>25</v>
      </c>
      <c r="F31" s="595"/>
      <c r="G31" s="79"/>
      <c r="H31" s="596" t="s">
        <v>32</v>
      </c>
      <c r="I31" s="596"/>
      <c r="J31" s="77"/>
      <c r="K31" s="77" t="s">
        <v>26</v>
      </c>
      <c r="L31" s="77"/>
      <c r="M31" s="77"/>
      <c r="N31" s="80"/>
    </row>
    <row r="32" spans="1:14" s="84" customFormat="1" ht="13.8" x14ac:dyDescent="0.3">
      <c r="A32" s="77"/>
      <c r="B32" s="281"/>
      <c r="C32" s="82"/>
      <c r="D32" s="77"/>
      <c r="E32" s="77"/>
      <c r="F32" s="79"/>
      <c r="G32" s="79"/>
      <c r="H32" s="79"/>
      <c r="I32" s="77"/>
      <c r="J32" s="77"/>
      <c r="K32" s="77"/>
      <c r="L32" s="77"/>
      <c r="M32" s="77"/>
      <c r="N32" s="80"/>
    </row>
    <row r="33" spans="1:14" s="84" customFormat="1" ht="13.8" x14ac:dyDescent="0.3">
      <c r="A33" s="85"/>
      <c r="B33" s="282"/>
      <c r="C33" s="87"/>
      <c r="D33" s="88" t="s">
        <v>27</v>
      </c>
      <c r="E33" s="88"/>
      <c r="F33" s="272"/>
      <c r="G33" s="88"/>
      <c r="H33" s="88"/>
      <c r="I33" s="88"/>
      <c r="J33" s="88"/>
      <c r="K33" s="88"/>
      <c r="L33" s="88"/>
      <c r="M33" s="88"/>
      <c r="N33" s="90"/>
    </row>
    <row r="34" spans="1:14" x14ac:dyDescent="0.3">
      <c r="E34" s="74"/>
      <c r="G34" s="74"/>
    </row>
    <row r="35" spans="1:14" x14ac:dyDescent="0.3">
      <c r="G35" s="91"/>
    </row>
    <row r="36" spans="1:14" x14ac:dyDescent="0.3">
      <c r="G36" s="91"/>
    </row>
  </sheetData>
  <mergeCells count="6">
    <mergeCell ref="A10:C10"/>
    <mergeCell ref="A13:B13"/>
    <mergeCell ref="H30:I30"/>
    <mergeCell ref="A31:B31"/>
    <mergeCell ref="E31:F31"/>
    <mergeCell ref="H31:I31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43"/>
  <sheetViews>
    <sheetView topLeftCell="A10" workbookViewId="0">
      <selection activeCell="D17" sqref="D17"/>
    </sheetView>
  </sheetViews>
  <sheetFormatPr baseColWidth="10" defaultColWidth="11.44140625" defaultRowHeight="14.4" x14ac:dyDescent="0.3"/>
  <cols>
    <col min="1" max="1" width="12.109375" style="115" customWidth="1"/>
    <col min="2" max="2" width="14.88671875" style="115" customWidth="1"/>
    <col min="3" max="3" width="13" style="115" customWidth="1"/>
    <col min="4" max="4" width="11.5546875" style="115" customWidth="1"/>
    <col min="5" max="5" width="11.44140625" style="5" customWidth="1"/>
    <col min="6" max="6" width="14.44140625" style="5" customWidth="1"/>
    <col min="7" max="7" width="25" style="5" customWidth="1"/>
    <col min="8" max="8" width="20.5546875" style="5" bestFit="1" customWidth="1"/>
    <col min="9" max="9" width="11.44140625" style="5"/>
    <col min="10" max="10" width="9.5546875" style="5" customWidth="1"/>
    <col min="11" max="13" width="11.44140625" style="5" customWidth="1"/>
    <col min="14" max="14" width="12" style="5" bestFit="1" customWidth="1"/>
    <col min="15" max="15" width="11.44140625" style="94"/>
    <col min="16" max="16384" width="11.44140625" style="5"/>
  </cols>
  <sheetData>
    <row r="1" spans="1:15" x14ac:dyDescent="0.3">
      <c r="A1" s="92"/>
      <c r="B1" s="93"/>
      <c r="C1" s="93"/>
      <c r="D1" s="9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5" x14ac:dyDescent="0.3">
      <c r="A2" s="93"/>
      <c r="B2" s="93"/>
      <c r="C2" s="93"/>
      <c r="D2" s="9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5" x14ac:dyDescent="0.3">
      <c r="A3" s="93"/>
      <c r="B3" s="93"/>
      <c r="C3" s="93"/>
      <c r="D3" s="9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5" x14ac:dyDescent="0.3">
      <c r="A4" s="93"/>
      <c r="B4" s="93"/>
      <c r="C4" s="93"/>
      <c r="D4" s="9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5" x14ac:dyDescent="0.3">
      <c r="A5" s="93"/>
      <c r="B5" s="93"/>
      <c r="C5" s="93"/>
      <c r="D5" s="9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5" x14ac:dyDescent="0.3">
      <c r="A6" s="93"/>
      <c r="B6" s="93"/>
      <c r="C6" s="93"/>
      <c r="D6" s="9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5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5" s="6" customFormat="1" ht="12" x14ac:dyDescent="0.25">
      <c r="A8" s="10" t="s">
        <v>1</v>
      </c>
      <c r="B8" s="8" t="s">
        <v>1028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5" x14ac:dyDescent="0.3">
      <c r="A9" s="8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5" s="98" customFormat="1" ht="22.5" customHeight="1" x14ac:dyDescent="0.3">
      <c r="A10" s="597" t="s">
        <v>5</v>
      </c>
      <c r="B10" s="597"/>
      <c r="C10" s="597"/>
      <c r="D10" s="95" t="s">
        <v>6</v>
      </c>
      <c r="E10" s="8"/>
      <c r="F10" s="222"/>
      <c r="G10" s="220"/>
      <c r="H10" s="96" t="s">
        <v>7</v>
      </c>
      <c r="I10" s="9" t="s">
        <v>35</v>
      </c>
      <c r="J10" s="222"/>
      <c r="K10" s="222"/>
      <c r="L10" s="222"/>
      <c r="M10" s="222"/>
      <c r="N10" s="222"/>
      <c r="O10" s="97"/>
    </row>
    <row r="11" spans="1:15" s="98" customFormat="1" ht="21" customHeight="1" x14ac:dyDescent="0.3">
      <c r="A11" s="220"/>
      <c r="B11" s="220"/>
      <c r="C11" s="220"/>
      <c r="D11" s="222" t="s">
        <v>8</v>
      </c>
      <c r="E11" s="219" t="s">
        <v>35</v>
      </c>
      <c r="F11" s="222"/>
      <c r="G11" s="220"/>
      <c r="H11" s="220" t="s">
        <v>9</v>
      </c>
      <c r="I11" s="220"/>
      <c r="J11" s="222"/>
      <c r="K11" s="222"/>
      <c r="L11" s="222"/>
      <c r="M11" s="222"/>
      <c r="N11" s="222"/>
      <c r="O11" s="97"/>
    </row>
    <row r="12" spans="1:15" s="98" customFormat="1" x14ac:dyDescent="0.3">
      <c r="A12" s="222"/>
      <c r="B12" s="222"/>
      <c r="C12" s="222"/>
      <c r="D12" s="222"/>
      <c r="E12" s="222"/>
      <c r="F12" s="222"/>
      <c r="G12" s="220"/>
      <c r="H12" s="220"/>
      <c r="I12" s="222"/>
      <c r="J12" s="261"/>
      <c r="K12" s="262"/>
      <c r="L12" s="262"/>
      <c r="M12" s="262"/>
      <c r="N12" s="263"/>
      <c r="O12" s="97"/>
    </row>
    <row r="13" spans="1:15" s="98" customFormat="1" x14ac:dyDescent="0.3">
      <c r="A13" s="99" t="s">
        <v>1069</v>
      </c>
      <c r="B13" s="99"/>
      <c r="C13" s="99"/>
      <c r="D13" s="100"/>
      <c r="E13" s="100"/>
      <c r="F13" s="100"/>
      <c r="G13" s="100"/>
      <c r="H13" s="100"/>
      <c r="I13" s="101"/>
      <c r="J13" s="101"/>
      <c r="K13" s="102"/>
      <c r="L13" s="102"/>
      <c r="M13" s="102"/>
      <c r="N13" s="102"/>
      <c r="O13" s="97"/>
    </row>
    <row r="14" spans="1:15" s="98" customFormat="1" x14ac:dyDescent="0.3">
      <c r="A14" s="99" t="s">
        <v>1070</v>
      </c>
      <c r="B14" s="99"/>
      <c r="C14" s="99"/>
      <c r="D14" s="100"/>
      <c r="E14" s="100"/>
      <c r="F14" s="100"/>
      <c r="G14" s="100"/>
      <c r="H14" s="100"/>
      <c r="I14" s="101"/>
      <c r="J14" s="101"/>
      <c r="K14" s="102"/>
      <c r="L14" s="102"/>
      <c r="M14" s="102"/>
      <c r="N14" s="102"/>
      <c r="O14" s="97"/>
    </row>
    <row r="15" spans="1:15" x14ac:dyDescent="0.3">
      <c r="A15" s="242"/>
      <c r="B15" s="242"/>
      <c r="C15" s="103"/>
      <c r="D15" s="103"/>
      <c r="E15" s="15"/>
      <c r="F15" s="15"/>
      <c r="G15" s="12"/>
      <c r="H15" s="241"/>
      <c r="I15" s="242"/>
      <c r="J15" s="243"/>
      <c r="K15" s="248"/>
      <c r="L15" s="248"/>
      <c r="M15" s="248"/>
      <c r="N15" s="248"/>
    </row>
    <row r="16" spans="1:15" ht="30.75" customHeight="1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104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5" s="107" customFormat="1" ht="81.599999999999994" x14ac:dyDescent="0.2">
      <c r="A17" s="357" t="s">
        <v>393</v>
      </c>
      <c r="B17" s="358" t="s">
        <v>1181</v>
      </c>
      <c r="C17" s="359">
        <v>42506</v>
      </c>
      <c r="D17" s="399">
        <v>8</v>
      </c>
      <c r="E17" s="400">
        <v>42506</v>
      </c>
      <c r="F17" s="369" t="s">
        <v>1182</v>
      </c>
      <c r="G17" s="349" t="s">
        <v>1072</v>
      </c>
      <c r="H17" s="349" t="s">
        <v>1073</v>
      </c>
      <c r="I17" s="399" t="s">
        <v>1074</v>
      </c>
      <c r="J17" s="399">
        <v>1</v>
      </c>
      <c r="K17" s="414">
        <v>100000</v>
      </c>
      <c r="L17" s="414">
        <f>+J17*K17</f>
        <v>100000</v>
      </c>
      <c r="M17" s="414">
        <f>+L17*0.16</f>
        <v>16000</v>
      </c>
      <c r="N17" s="414">
        <f>+L17+M17</f>
        <v>116000</v>
      </c>
      <c r="O17" s="106"/>
    </row>
    <row r="18" spans="1:15" s="107" customFormat="1" ht="102" x14ac:dyDescent="0.2">
      <c r="A18" s="357" t="s">
        <v>1183</v>
      </c>
      <c r="B18" s="358" t="s">
        <v>1184</v>
      </c>
      <c r="C18" s="359">
        <v>42534</v>
      </c>
      <c r="D18" s="399">
        <v>352</v>
      </c>
      <c r="E18" s="400">
        <v>42523</v>
      </c>
      <c r="F18" s="369" t="s">
        <v>1182</v>
      </c>
      <c r="G18" s="349" t="s">
        <v>1075</v>
      </c>
      <c r="H18" s="349" t="s">
        <v>1076</v>
      </c>
      <c r="I18" s="399" t="s">
        <v>1074</v>
      </c>
      <c r="J18" s="399">
        <v>1</v>
      </c>
      <c r="K18" s="414">
        <v>42000</v>
      </c>
      <c r="L18" s="414">
        <f t="shared" ref="L18:L23" si="0">+J18*K18</f>
        <v>42000</v>
      </c>
      <c r="M18" s="414">
        <f t="shared" ref="M18:M23" si="1">+L18*0.16</f>
        <v>6720</v>
      </c>
      <c r="N18" s="414">
        <f t="shared" ref="N18:N23" si="2">+L18+M18</f>
        <v>48720</v>
      </c>
      <c r="O18" s="106"/>
    </row>
    <row r="19" spans="1:15" s="107" customFormat="1" ht="102" x14ac:dyDescent="0.2">
      <c r="A19" s="357" t="s">
        <v>1186</v>
      </c>
      <c r="B19" s="358" t="s">
        <v>1185</v>
      </c>
      <c r="C19" s="359">
        <v>42534</v>
      </c>
      <c r="D19" s="399">
        <v>353</v>
      </c>
      <c r="E19" s="400">
        <v>42523</v>
      </c>
      <c r="F19" s="369" t="s">
        <v>1182</v>
      </c>
      <c r="G19" s="349" t="s">
        <v>1075</v>
      </c>
      <c r="H19" s="349" t="s">
        <v>1077</v>
      </c>
      <c r="I19" s="399" t="s">
        <v>1074</v>
      </c>
      <c r="J19" s="399">
        <v>1</v>
      </c>
      <c r="K19" s="414">
        <v>42000</v>
      </c>
      <c r="L19" s="414">
        <f t="shared" si="0"/>
        <v>42000</v>
      </c>
      <c r="M19" s="414">
        <f t="shared" si="1"/>
        <v>6720</v>
      </c>
      <c r="N19" s="414">
        <f t="shared" si="2"/>
        <v>48720</v>
      </c>
      <c r="O19" s="108"/>
    </row>
    <row r="20" spans="1:15" s="107" customFormat="1" ht="127.95" customHeight="1" x14ac:dyDescent="0.2">
      <c r="A20" s="357" t="s">
        <v>1224</v>
      </c>
      <c r="B20" s="358" t="s">
        <v>1223</v>
      </c>
      <c r="C20" s="359">
        <v>42534</v>
      </c>
      <c r="D20" s="399">
        <v>354</v>
      </c>
      <c r="E20" s="400">
        <v>42523</v>
      </c>
      <c r="F20" s="369" t="s">
        <v>1182</v>
      </c>
      <c r="G20" s="349" t="s">
        <v>1075</v>
      </c>
      <c r="H20" s="349" t="s">
        <v>1220</v>
      </c>
      <c r="I20" s="399" t="s">
        <v>1074</v>
      </c>
      <c r="J20" s="399">
        <v>1</v>
      </c>
      <c r="K20" s="414">
        <v>21000</v>
      </c>
      <c r="L20" s="414">
        <f t="shared" si="0"/>
        <v>21000</v>
      </c>
      <c r="M20" s="414">
        <f t="shared" si="1"/>
        <v>3360</v>
      </c>
      <c r="N20" s="414">
        <f t="shared" si="2"/>
        <v>24360</v>
      </c>
      <c r="O20" s="106"/>
    </row>
    <row r="21" spans="1:15" s="107" customFormat="1" ht="112.95" customHeight="1" x14ac:dyDescent="0.2">
      <c r="A21" s="357" t="s">
        <v>1226</v>
      </c>
      <c r="B21" s="358" t="s">
        <v>1225</v>
      </c>
      <c r="C21" s="359">
        <v>42534</v>
      </c>
      <c r="D21" s="399">
        <v>355</v>
      </c>
      <c r="E21" s="400">
        <v>42523</v>
      </c>
      <c r="F21" s="369" t="s">
        <v>1182</v>
      </c>
      <c r="G21" s="349" t="s">
        <v>1075</v>
      </c>
      <c r="H21" s="349" t="s">
        <v>1221</v>
      </c>
      <c r="I21" s="399" t="s">
        <v>1074</v>
      </c>
      <c r="J21" s="399">
        <v>1</v>
      </c>
      <c r="K21" s="414">
        <v>40000</v>
      </c>
      <c r="L21" s="414">
        <f t="shared" si="0"/>
        <v>40000</v>
      </c>
      <c r="M21" s="414">
        <f t="shared" si="1"/>
        <v>6400</v>
      </c>
      <c r="N21" s="414">
        <f t="shared" si="2"/>
        <v>46400</v>
      </c>
      <c r="O21" s="106"/>
    </row>
    <row r="22" spans="1:15" s="107" customFormat="1" ht="119.4" customHeight="1" x14ac:dyDescent="0.2">
      <c r="A22" s="357" t="s">
        <v>1227</v>
      </c>
      <c r="B22" s="358" t="s">
        <v>1228</v>
      </c>
      <c r="C22" s="359">
        <v>42534</v>
      </c>
      <c r="D22" s="399">
        <v>356</v>
      </c>
      <c r="E22" s="400">
        <v>42523</v>
      </c>
      <c r="F22" s="369" t="s">
        <v>1182</v>
      </c>
      <c r="G22" s="349" t="s">
        <v>1075</v>
      </c>
      <c r="H22" s="349" t="s">
        <v>1222</v>
      </c>
      <c r="I22" s="399" t="s">
        <v>1074</v>
      </c>
      <c r="J22" s="399">
        <v>1</v>
      </c>
      <c r="K22" s="414">
        <v>40000</v>
      </c>
      <c r="L22" s="414">
        <f t="shared" ref="L22" si="3">+J22*K22</f>
        <v>40000</v>
      </c>
      <c r="M22" s="414">
        <f t="shared" ref="M22" si="4">+L22*0.16</f>
        <v>6400</v>
      </c>
      <c r="N22" s="414">
        <f t="shared" si="2"/>
        <v>46400</v>
      </c>
      <c r="O22" s="106"/>
    </row>
    <row r="23" spans="1:15" s="107" customFormat="1" ht="21.75" customHeight="1" x14ac:dyDescent="0.3">
      <c r="A23" s="399"/>
      <c r="B23" s="399"/>
      <c r="C23" s="400"/>
      <c r="D23" s="399"/>
      <c r="E23" s="399"/>
      <c r="F23" s="399"/>
      <c r="G23" s="349"/>
      <c r="H23" s="349"/>
      <c r="I23" s="399"/>
      <c r="J23" s="399"/>
      <c r="K23" s="414"/>
      <c r="L23" s="414">
        <f t="shared" si="0"/>
        <v>0</v>
      </c>
      <c r="M23" s="414">
        <f t="shared" si="1"/>
        <v>0</v>
      </c>
      <c r="N23" s="414">
        <f t="shared" si="2"/>
        <v>0</v>
      </c>
      <c r="O23" s="106"/>
    </row>
    <row r="24" spans="1:15" s="6" customFormat="1" ht="12" x14ac:dyDescent="0.25">
      <c r="A24" s="415"/>
      <c r="B24" s="415"/>
      <c r="C24" s="415"/>
      <c r="D24" s="415"/>
      <c r="E24" s="416"/>
      <c r="F24" s="416"/>
      <c r="G24" s="417"/>
      <c r="H24" s="416"/>
      <c r="I24" s="416"/>
      <c r="J24" s="416"/>
      <c r="K24" s="418"/>
      <c r="L24" s="418"/>
      <c r="M24" s="418"/>
      <c r="N24" s="418">
        <f>SUM(N17:N23)</f>
        <v>330600</v>
      </c>
      <c r="O24" s="114"/>
    </row>
    <row r="25" spans="1:15" s="6" customFormat="1" ht="12" x14ac:dyDescent="0.25">
      <c r="A25" s="409" t="s">
        <v>1071</v>
      </c>
      <c r="B25" s="410"/>
      <c r="C25" s="410"/>
      <c r="D25" s="410"/>
      <c r="E25" s="411"/>
      <c r="F25" s="411"/>
      <c r="G25" s="412"/>
      <c r="H25" s="411"/>
      <c r="I25" s="411"/>
      <c r="J25" s="411"/>
      <c r="K25" s="413"/>
      <c r="L25" s="413"/>
      <c r="M25" s="413"/>
      <c r="N25" s="413"/>
      <c r="O25" s="114"/>
    </row>
    <row r="26" spans="1:15" s="6" customFormat="1" ht="12" x14ac:dyDescent="0.25">
      <c r="A26" s="116"/>
      <c r="B26" s="116"/>
      <c r="C26" s="116"/>
      <c r="D26" s="116"/>
      <c r="E26" s="114"/>
      <c r="F26" s="114"/>
      <c r="G26" s="119"/>
      <c r="H26" s="114"/>
      <c r="I26" s="114"/>
      <c r="J26" s="114"/>
      <c r="K26" s="118"/>
      <c r="L26" s="118"/>
      <c r="M26" s="118"/>
      <c r="N26" s="119"/>
      <c r="O26" s="114"/>
    </row>
    <row r="27" spans="1:15" s="6" customFormat="1" ht="12" x14ac:dyDescent="0.25">
      <c r="A27" s="116"/>
      <c r="B27" s="116"/>
      <c r="C27" s="116"/>
      <c r="D27" s="116"/>
      <c r="E27" s="114"/>
      <c r="F27" s="114"/>
      <c r="G27" s="120"/>
      <c r="H27" s="114"/>
      <c r="I27" s="114"/>
      <c r="J27" s="114"/>
      <c r="K27" s="118"/>
      <c r="L27" s="118"/>
      <c r="M27" s="118"/>
      <c r="N27" s="120"/>
      <c r="O27" s="114"/>
    </row>
    <row r="28" spans="1:15" s="6" customFormat="1" ht="12" x14ac:dyDescent="0.25">
      <c r="A28" s="116"/>
      <c r="B28" s="116"/>
      <c r="C28" s="116"/>
      <c r="D28" s="116"/>
      <c r="E28" s="114"/>
      <c r="F28" s="114"/>
      <c r="G28" s="121"/>
      <c r="H28" s="114"/>
      <c r="I28" s="114"/>
      <c r="J28" s="114"/>
      <c r="K28" s="118"/>
      <c r="L28" s="118"/>
      <c r="M28" s="118"/>
      <c r="N28" s="121"/>
      <c r="O28" s="114"/>
    </row>
    <row r="29" spans="1:15" s="6" customFormat="1" ht="12" x14ac:dyDescent="0.25">
      <c r="A29" s="116"/>
      <c r="B29" s="116"/>
      <c r="C29" s="116"/>
      <c r="D29" s="116"/>
      <c r="E29" s="114"/>
      <c r="F29" s="114"/>
      <c r="G29" s="117"/>
      <c r="H29" s="114"/>
      <c r="I29" s="114"/>
      <c r="J29" s="114"/>
      <c r="K29" s="118"/>
      <c r="L29" s="118"/>
      <c r="M29" s="118"/>
      <c r="N29" s="118"/>
      <c r="O29" s="114"/>
    </row>
    <row r="30" spans="1:15" s="6" customFormat="1" ht="12" x14ac:dyDescent="0.25">
      <c r="A30" s="116"/>
      <c r="B30" s="116"/>
      <c r="C30" s="116"/>
      <c r="D30" s="116"/>
      <c r="E30" s="114"/>
      <c r="F30" s="114"/>
      <c r="G30" s="117"/>
      <c r="H30" s="114"/>
      <c r="I30" s="114"/>
      <c r="J30" s="114"/>
      <c r="K30" s="118"/>
      <c r="L30" s="118"/>
      <c r="M30" s="118"/>
      <c r="N30" s="118"/>
      <c r="O30" s="114"/>
    </row>
    <row r="31" spans="1:15" s="6" customFormat="1" ht="12" x14ac:dyDescent="0.25">
      <c r="A31" s="116"/>
      <c r="B31" s="116"/>
      <c r="C31" s="116"/>
      <c r="D31" s="116"/>
      <c r="E31" s="114"/>
      <c r="F31" s="114"/>
      <c r="G31" s="117"/>
      <c r="H31" s="114"/>
      <c r="I31" s="114"/>
      <c r="J31" s="114"/>
      <c r="K31" s="118"/>
      <c r="L31" s="118"/>
      <c r="M31" s="118"/>
      <c r="N31" s="118"/>
      <c r="O31" s="114"/>
    </row>
    <row r="32" spans="1:15" s="6" customFormat="1" ht="12" x14ac:dyDescent="0.25">
      <c r="A32" s="116"/>
      <c r="B32" s="116"/>
      <c r="C32" s="116"/>
      <c r="D32" s="116"/>
      <c r="E32" s="114"/>
      <c r="F32" s="114"/>
      <c r="G32" s="117"/>
      <c r="H32" s="114"/>
      <c r="I32" s="114"/>
      <c r="J32" s="114"/>
      <c r="K32" s="118"/>
      <c r="L32" s="118"/>
      <c r="M32" s="118"/>
      <c r="N32" s="118"/>
      <c r="O32" s="114"/>
    </row>
    <row r="33" spans="1:15" x14ac:dyDescent="0.3">
      <c r="G33" s="122"/>
    </row>
    <row r="34" spans="1:15" s="128" customFormat="1" ht="10.199999999999999" x14ac:dyDescent="0.2">
      <c r="A34" s="123" t="s">
        <v>28</v>
      </c>
      <c r="B34" s="123"/>
      <c r="C34" s="124"/>
      <c r="D34" s="123"/>
      <c r="E34" s="123" t="s">
        <v>29</v>
      </c>
      <c r="F34" s="125"/>
      <c r="G34" s="126"/>
      <c r="H34" s="589" t="s">
        <v>63</v>
      </c>
      <c r="I34" s="589"/>
      <c r="J34" s="123"/>
      <c r="K34" s="123" t="s">
        <v>64</v>
      </c>
      <c r="L34" s="123"/>
      <c r="M34" s="123"/>
      <c r="N34" s="123"/>
      <c r="O34" s="127"/>
    </row>
    <row r="35" spans="1:15" s="98" customFormat="1" x14ac:dyDescent="0.3">
      <c r="A35" s="590" t="s">
        <v>24</v>
      </c>
      <c r="B35" s="590"/>
      <c r="C35" s="124"/>
      <c r="D35" s="123"/>
      <c r="E35" s="590" t="s">
        <v>25</v>
      </c>
      <c r="F35" s="590"/>
      <c r="G35" s="126"/>
      <c r="H35" s="591" t="s">
        <v>32</v>
      </c>
      <c r="I35" s="591"/>
      <c r="J35" s="123"/>
      <c r="K35" s="123" t="s">
        <v>26</v>
      </c>
      <c r="L35" s="123"/>
      <c r="M35" s="123"/>
      <c r="N35" s="123"/>
      <c r="O35" s="97"/>
    </row>
    <row r="36" spans="1:15" s="98" customFormat="1" x14ac:dyDescent="0.3">
      <c r="A36" s="123"/>
      <c r="B36" s="123"/>
      <c r="C36" s="124"/>
      <c r="D36" s="123"/>
      <c r="E36" s="123"/>
      <c r="F36" s="123"/>
      <c r="G36" s="126"/>
      <c r="H36" s="126"/>
      <c r="I36" s="123"/>
      <c r="J36" s="123"/>
      <c r="K36" s="123"/>
      <c r="L36" s="123"/>
      <c r="M36" s="123"/>
      <c r="N36" s="123"/>
      <c r="O36" s="97"/>
    </row>
    <row r="37" spans="1:15" s="98" customFormat="1" x14ac:dyDescent="0.3">
      <c r="A37" s="129"/>
      <c r="B37" s="130"/>
      <c r="C37" s="131"/>
      <c r="D37" s="132" t="s">
        <v>27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97"/>
    </row>
    <row r="40" spans="1:15" x14ac:dyDescent="0.3">
      <c r="A40" s="5"/>
    </row>
    <row r="41" spans="1:15" x14ac:dyDescent="0.3">
      <c r="G41" s="115"/>
      <c r="H41" s="133"/>
    </row>
    <row r="42" spans="1:15" x14ac:dyDescent="0.3">
      <c r="G42" s="115"/>
      <c r="H42" s="133"/>
    </row>
    <row r="43" spans="1:15" x14ac:dyDescent="0.3">
      <c r="G43" s="115"/>
      <c r="H43" s="134"/>
    </row>
  </sheetData>
  <mergeCells count="5">
    <mergeCell ref="A10:C10"/>
    <mergeCell ref="H34:I34"/>
    <mergeCell ref="A35:B35"/>
    <mergeCell ref="E35:F35"/>
    <mergeCell ref="H35:I35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54"/>
  <sheetViews>
    <sheetView workbookViewId="0">
      <selection activeCell="A31" sqref="A31"/>
    </sheetView>
  </sheetViews>
  <sheetFormatPr baseColWidth="10" defaultColWidth="11.44140625" defaultRowHeight="14.4" x14ac:dyDescent="0.3"/>
  <cols>
    <col min="1" max="1" width="12.109375" style="115" customWidth="1"/>
    <col min="2" max="2" width="11.88671875" style="115" customWidth="1"/>
    <col min="3" max="3" width="9.109375" style="115" customWidth="1"/>
    <col min="4" max="4" width="11.5546875" style="115" customWidth="1"/>
    <col min="5" max="5" width="11.44140625" style="5" customWidth="1"/>
    <col min="6" max="6" width="15.33203125" style="5" customWidth="1"/>
    <col min="7" max="8" width="25" style="5" customWidth="1"/>
    <col min="9" max="9" width="11.44140625" style="5"/>
    <col min="10" max="10" width="9.5546875" style="5" customWidth="1"/>
    <col min="11" max="13" width="11.44140625" style="5" customWidth="1"/>
    <col min="14" max="14" width="11.44140625" style="5"/>
    <col min="15" max="15" width="11.44140625" style="94"/>
    <col min="16" max="16384" width="11.44140625" style="5"/>
  </cols>
  <sheetData>
    <row r="1" spans="1:15" x14ac:dyDescent="0.3">
      <c r="A1" s="92"/>
      <c r="B1" s="93"/>
      <c r="C1" s="93"/>
      <c r="D1" s="9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5" x14ac:dyDescent="0.3">
      <c r="A2" s="93"/>
      <c r="B2" s="93"/>
      <c r="C2" s="93"/>
      <c r="D2" s="9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5" x14ac:dyDescent="0.3">
      <c r="A3" s="93"/>
      <c r="B3" s="93"/>
      <c r="C3" s="93"/>
      <c r="D3" s="9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5" x14ac:dyDescent="0.3">
      <c r="A4" s="93"/>
      <c r="B4" s="93"/>
      <c r="C4" s="93"/>
      <c r="D4" s="9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5" x14ac:dyDescent="0.3">
      <c r="A5" s="93"/>
      <c r="B5" s="93"/>
      <c r="C5" s="93"/>
      <c r="D5" s="9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5" x14ac:dyDescent="0.3">
      <c r="A6" s="93"/>
      <c r="B6" s="93"/>
      <c r="C6" s="93"/>
      <c r="D6" s="9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5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5" s="6" customFormat="1" ht="12" x14ac:dyDescent="0.25">
      <c r="A8" s="10" t="s">
        <v>1</v>
      </c>
      <c r="B8" s="8" t="s">
        <v>1004</v>
      </c>
      <c r="C8" s="8" t="s">
        <v>2</v>
      </c>
      <c r="D8" s="8" t="s">
        <v>1068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5" x14ac:dyDescent="0.3">
      <c r="A9" s="8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5" s="98" customFormat="1" ht="22.5" customHeight="1" x14ac:dyDescent="0.3">
      <c r="A10" s="597" t="s">
        <v>5</v>
      </c>
      <c r="B10" s="597"/>
      <c r="C10" s="597"/>
      <c r="D10" s="95" t="s">
        <v>6</v>
      </c>
      <c r="E10" s="8"/>
      <c r="F10" s="222"/>
      <c r="G10" s="220"/>
      <c r="H10" s="96" t="s">
        <v>7</v>
      </c>
      <c r="I10" s="9" t="s">
        <v>35</v>
      </c>
      <c r="J10" s="222"/>
      <c r="K10" s="222"/>
      <c r="L10" s="222"/>
      <c r="M10" s="222"/>
      <c r="N10" s="222"/>
      <c r="O10" s="97"/>
    </row>
    <row r="11" spans="1:15" s="98" customFormat="1" ht="21" customHeight="1" x14ac:dyDescent="0.3">
      <c r="A11" s="220"/>
      <c r="B11" s="220"/>
      <c r="C11" s="220"/>
      <c r="D11" s="222" t="s">
        <v>8</v>
      </c>
      <c r="E11" s="222" t="s">
        <v>35</v>
      </c>
      <c r="F11" s="222"/>
      <c r="G11" s="220"/>
      <c r="H11" s="220" t="s">
        <v>9</v>
      </c>
      <c r="I11" s="220"/>
      <c r="J11" s="222"/>
      <c r="K11" s="222"/>
      <c r="L11" s="222"/>
      <c r="M11" s="222"/>
      <c r="N11" s="222"/>
      <c r="O11" s="97"/>
    </row>
    <row r="12" spans="1:15" s="98" customFormat="1" x14ac:dyDescent="0.3">
      <c r="A12" s="222"/>
      <c r="B12" s="222"/>
      <c r="C12" s="222"/>
      <c r="D12" s="222"/>
      <c r="E12" s="222"/>
      <c r="F12" s="222"/>
      <c r="G12" s="220"/>
      <c r="H12" s="220"/>
      <c r="I12" s="222"/>
      <c r="J12" s="261"/>
      <c r="K12" s="262"/>
      <c r="L12" s="262"/>
      <c r="M12" s="262"/>
      <c r="N12" s="263"/>
      <c r="O12" s="97"/>
    </row>
    <row r="13" spans="1:15" s="98" customFormat="1" x14ac:dyDescent="0.3">
      <c r="A13" s="99" t="s">
        <v>68</v>
      </c>
      <c r="B13" s="99"/>
      <c r="C13" s="99"/>
      <c r="D13" s="100"/>
      <c r="E13" s="100"/>
      <c r="F13" s="100"/>
      <c r="G13" s="100"/>
      <c r="H13" s="100"/>
      <c r="I13" s="101"/>
      <c r="J13" s="101"/>
      <c r="K13" s="102"/>
      <c r="L13" s="102"/>
      <c r="M13" s="102"/>
      <c r="N13" s="102"/>
      <c r="O13" s="97"/>
    </row>
    <row r="14" spans="1:15" s="98" customFormat="1" x14ac:dyDescent="0.3">
      <c r="A14" s="99" t="s">
        <v>125</v>
      </c>
      <c r="B14" s="99"/>
      <c r="C14" s="99"/>
      <c r="D14" s="100"/>
      <c r="E14" s="100"/>
      <c r="F14" s="100"/>
      <c r="G14" s="100"/>
      <c r="H14" s="100"/>
      <c r="I14" s="101"/>
      <c r="J14" s="101"/>
      <c r="K14" s="102"/>
      <c r="L14" s="102"/>
      <c r="M14" s="102"/>
      <c r="N14" s="102"/>
      <c r="O14" s="97"/>
    </row>
    <row r="15" spans="1:15" x14ac:dyDescent="0.3">
      <c r="A15" s="242"/>
      <c r="B15" s="242"/>
      <c r="C15" s="103"/>
      <c r="D15" s="103"/>
      <c r="E15" s="15"/>
      <c r="F15" s="15"/>
      <c r="G15" s="12"/>
      <c r="H15" s="241"/>
      <c r="I15" s="242"/>
      <c r="J15" s="243"/>
      <c r="K15" s="248"/>
      <c r="L15" s="248"/>
      <c r="M15" s="248"/>
      <c r="N15" s="248"/>
    </row>
    <row r="16" spans="1:15" ht="30.75" customHeight="1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104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5" s="107" customFormat="1" ht="12" x14ac:dyDescent="0.2">
      <c r="A17" s="398" t="s">
        <v>420</v>
      </c>
      <c r="B17" s="398" t="s">
        <v>421</v>
      </c>
      <c r="C17" s="404">
        <v>42410</v>
      </c>
      <c r="D17" s="398">
        <v>562</v>
      </c>
      <c r="E17" s="419">
        <v>42404</v>
      </c>
      <c r="F17" s="424" t="s">
        <v>1140</v>
      </c>
      <c r="G17" s="401" t="s">
        <v>104</v>
      </c>
      <c r="H17" s="401" t="s">
        <v>61</v>
      </c>
      <c r="I17" s="398" t="s">
        <v>57</v>
      </c>
      <c r="J17" s="398">
        <v>8</v>
      </c>
      <c r="K17" s="402">
        <v>1100</v>
      </c>
      <c r="L17" s="402">
        <f>+J17*K17</f>
        <v>8800</v>
      </c>
      <c r="M17" s="402">
        <f>+L17*0.16</f>
        <v>1408</v>
      </c>
      <c r="N17" s="420">
        <f>+L17+M17</f>
        <v>10208</v>
      </c>
      <c r="O17" s="106"/>
    </row>
    <row r="18" spans="1:15" s="107" customFormat="1" ht="20.399999999999999" hidden="1" x14ac:dyDescent="0.3">
      <c r="A18" s="398"/>
      <c r="B18" s="398"/>
      <c r="C18" s="404"/>
      <c r="D18" s="398">
        <v>104</v>
      </c>
      <c r="E18" s="419">
        <v>42431</v>
      </c>
      <c r="F18" s="398" t="s">
        <v>233</v>
      </c>
      <c r="G18" s="401" t="s">
        <v>203</v>
      </c>
      <c r="H18" s="401" t="s">
        <v>209</v>
      </c>
      <c r="I18" s="421" t="s">
        <v>205</v>
      </c>
      <c r="J18" s="398">
        <v>11</v>
      </c>
      <c r="K18" s="402"/>
      <c r="L18" s="402">
        <f t="shared" ref="L18:L27" si="0">+J18*K18</f>
        <v>0</v>
      </c>
      <c r="M18" s="402">
        <f t="shared" ref="M18:M27" si="1">+L18*0.16</f>
        <v>0</v>
      </c>
      <c r="N18" s="420">
        <f t="shared" ref="N18:N27" si="2">+L18+M18</f>
        <v>0</v>
      </c>
      <c r="O18" s="106"/>
    </row>
    <row r="19" spans="1:15" s="107" customFormat="1" ht="20.399999999999999" x14ac:dyDescent="0.2">
      <c r="A19" s="398" t="s">
        <v>418</v>
      </c>
      <c r="B19" s="398" t="s">
        <v>419</v>
      </c>
      <c r="C19" s="404">
        <v>42376</v>
      </c>
      <c r="D19" s="398" t="s">
        <v>401</v>
      </c>
      <c r="E19" s="404">
        <v>42373</v>
      </c>
      <c r="F19" s="424" t="s">
        <v>1122</v>
      </c>
      <c r="G19" s="401" t="s">
        <v>410</v>
      </c>
      <c r="H19" s="401" t="s">
        <v>411</v>
      </c>
      <c r="I19" s="398" t="s">
        <v>431</v>
      </c>
      <c r="J19" s="398"/>
      <c r="K19" s="402"/>
      <c r="L19" s="402">
        <f t="shared" si="0"/>
        <v>0</v>
      </c>
      <c r="M19" s="402">
        <f t="shared" si="1"/>
        <v>0</v>
      </c>
      <c r="N19" s="420">
        <v>3900</v>
      </c>
      <c r="O19" s="108"/>
    </row>
    <row r="20" spans="1:15" s="107" customFormat="1" ht="21.75" hidden="1" customHeight="1" x14ac:dyDescent="0.3">
      <c r="A20" s="398"/>
      <c r="B20" s="398"/>
      <c r="C20" s="404"/>
      <c r="D20" s="398"/>
      <c r="E20" s="404"/>
      <c r="F20" s="398"/>
      <c r="G20" s="422"/>
      <c r="H20" s="401"/>
      <c r="I20" s="398"/>
      <c r="J20" s="398"/>
      <c r="K20" s="402"/>
      <c r="L20" s="402">
        <f t="shared" si="0"/>
        <v>0</v>
      </c>
      <c r="M20" s="402">
        <f t="shared" si="1"/>
        <v>0</v>
      </c>
      <c r="N20" s="402">
        <f t="shared" si="2"/>
        <v>0</v>
      </c>
      <c r="O20" s="106"/>
    </row>
    <row r="21" spans="1:15" s="107" customFormat="1" ht="51.75" hidden="1" customHeight="1" x14ac:dyDescent="0.3">
      <c r="A21" s="398"/>
      <c r="B21" s="398"/>
      <c r="C21" s="404"/>
      <c r="D21" s="398"/>
      <c r="E21" s="404"/>
      <c r="F21" s="423"/>
      <c r="G21" s="401"/>
      <c r="H21" s="401"/>
      <c r="I21" s="398"/>
      <c r="J21" s="398"/>
      <c r="K21" s="402"/>
      <c r="L21" s="402">
        <f t="shared" si="0"/>
        <v>0</v>
      </c>
      <c r="M21" s="402">
        <f t="shared" si="1"/>
        <v>0</v>
      </c>
      <c r="N21" s="402">
        <f t="shared" si="2"/>
        <v>0</v>
      </c>
      <c r="O21" s="106"/>
    </row>
    <row r="22" spans="1:15" s="107" customFormat="1" ht="28.5" hidden="1" customHeight="1" x14ac:dyDescent="0.3">
      <c r="A22" s="398"/>
      <c r="B22" s="398"/>
      <c r="C22" s="404"/>
      <c r="D22" s="398"/>
      <c r="E22" s="404"/>
      <c r="F22" s="423"/>
      <c r="G22" s="401"/>
      <c r="H22" s="401"/>
      <c r="I22" s="398"/>
      <c r="J22" s="398"/>
      <c r="K22" s="402"/>
      <c r="L22" s="402">
        <f t="shared" si="0"/>
        <v>0</v>
      </c>
      <c r="M22" s="402">
        <f t="shared" si="1"/>
        <v>0</v>
      </c>
      <c r="N22" s="402">
        <f t="shared" si="2"/>
        <v>0</v>
      </c>
      <c r="O22" s="106"/>
    </row>
    <row r="23" spans="1:15" s="107" customFormat="1" ht="28.5" hidden="1" customHeight="1" x14ac:dyDescent="0.3">
      <c r="A23" s="398"/>
      <c r="B23" s="398"/>
      <c r="C23" s="404"/>
      <c r="D23" s="398"/>
      <c r="E23" s="404"/>
      <c r="F23" s="423"/>
      <c r="G23" s="401"/>
      <c r="H23" s="401"/>
      <c r="I23" s="398"/>
      <c r="J23" s="398"/>
      <c r="K23" s="402"/>
      <c r="L23" s="402">
        <f t="shared" si="0"/>
        <v>0</v>
      </c>
      <c r="M23" s="402">
        <f t="shared" si="1"/>
        <v>0</v>
      </c>
      <c r="N23" s="402">
        <f t="shared" si="2"/>
        <v>0</v>
      </c>
      <c r="O23" s="106"/>
    </row>
    <row r="24" spans="1:15" s="107" customFormat="1" ht="21.75" hidden="1" customHeight="1" x14ac:dyDescent="0.3">
      <c r="A24" s="398"/>
      <c r="B24" s="398"/>
      <c r="C24" s="404"/>
      <c r="D24" s="398"/>
      <c r="E24" s="398"/>
      <c r="F24" s="398"/>
      <c r="G24" s="401"/>
      <c r="H24" s="401"/>
      <c r="I24" s="398"/>
      <c r="J24" s="398"/>
      <c r="K24" s="402"/>
      <c r="L24" s="402">
        <f t="shared" si="0"/>
        <v>0</v>
      </c>
      <c r="M24" s="402">
        <f t="shared" si="1"/>
        <v>0</v>
      </c>
      <c r="N24" s="402">
        <f t="shared" si="2"/>
        <v>0</v>
      </c>
      <c r="O24" s="106"/>
    </row>
    <row r="25" spans="1:15" s="107" customFormat="1" ht="12" x14ac:dyDescent="0.3">
      <c r="A25" s="398"/>
      <c r="B25" s="398"/>
      <c r="C25" s="404"/>
      <c r="D25" s="398"/>
      <c r="E25" s="404"/>
      <c r="F25" s="423"/>
      <c r="G25" s="401"/>
      <c r="H25" s="401"/>
      <c r="I25" s="398"/>
      <c r="J25" s="398"/>
      <c r="K25" s="402"/>
      <c r="L25" s="402">
        <f t="shared" si="0"/>
        <v>0</v>
      </c>
      <c r="M25" s="402">
        <f t="shared" si="1"/>
        <v>0</v>
      </c>
      <c r="N25" s="402">
        <f t="shared" si="2"/>
        <v>0</v>
      </c>
      <c r="O25" s="106"/>
    </row>
    <row r="26" spans="1:15" s="107" customFormat="1" ht="12" x14ac:dyDescent="0.3">
      <c r="A26" s="398"/>
      <c r="B26" s="398"/>
      <c r="C26" s="404"/>
      <c r="D26" s="398"/>
      <c r="E26" s="404"/>
      <c r="F26" s="398"/>
      <c r="G26" s="401"/>
      <c r="H26" s="401"/>
      <c r="I26" s="398"/>
      <c r="J26" s="398"/>
      <c r="K26" s="402"/>
      <c r="L26" s="402">
        <f t="shared" si="0"/>
        <v>0</v>
      </c>
      <c r="M26" s="402">
        <f t="shared" si="1"/>
        <v>0</v>
      </c>
      <c r="N26" s="402">
        <f t="shared" si="2"/>
        <v>0</v>
      </c>
      <c r="O26" s="106"/>
    </row>
    <row r="27" spans="1:15" s="107" customFormat="1" ht="12" x14ac:dyDescent="0.3">
      <c r="A27" s="398"/>
      <c r="B27" s="398"/>
      <c r="C27" s="404"/>
      <c r="D27" s="398"/>
      <c r="E27" s="398"/>
      <c r="F27" s="398"/>
      <c r="G27" s="401"/>
      <c r="H27" s="401"/>
      <c r="I27" s="398"/>
      <c r="J27" s="398"/>
      <c r="K27" s="402"/>
      <c r="L27" s="402">
        <f t="shared" si="0"/>
        <v>0</v>
      </c>
      <c r="M27" s="402">
        <f t="shared" si="1"/>
        <v>0</v>
      </c>
      <c r="N27" s="402">
        <f t="shared" si="2"/>
        <v>0</v>
      </c>
      <c r="O27" s="106"/>
    </row>
    <row r="28" spans="1:15" s="6" customFormat="1" ht="12" x14ac:dyDescent="0.25">
      <c r="A28" s="405"/>
      <c r="B28" s="405"/>
      <c r="C28" s="405"/>
      <c r="D28" s="405"/>
      <c r="E28" s="406"/>
      <c r="F28" s="406"/>
      <c r="G28" s="407"/>
      <c r="H28" s="406"/>
      <c r="I28" s="406"/>
      <c r="J28" s="406"/>
      <c r="K28" s="408"/>
      <c r="L28" s="408"/>
      <c r="M28" s="408"/>
      <c r="N28" s="408">
        <f>SUM(N17:N27)</f>
        <v>14108</v>
      </c>
      <c r="O28" s="114"/>
    </row>
    <row r="29" spans="1:15" s="6" customFormat="1" ht="12" x14ac:dyDescent="0.25">
      <c r="B29" s="116"/>
      <c r="C29" s="116"/>
      <c r="D29" s="116"/>
      <c r="E29" s="114"/>
      <c r="F29" s="114"/>
      <c r="G29" s="117"/>
      <c r="H29" s="114"/>
      <c r="I29" s="114"/>
      <c r="J29" s="114"/>
      <c r="K29" s="118"/>
      <c r="L29" s="118"/>
      <c r="M29" s="118"/>
      <c r="N29" s="118"/>
      <c r="O29" s="114"/>
    </row>
    <row r="30" spans="1:15" s="6" customFormat="1" ht="12" x14ac:dyDescent="0.25">
      <c r="A30" s="116"/>
      <c r="B30" s="116"/>
      <c r="C30" s="116"/>
      <c r="D30" s="116"/>
      <c r="E30" s="114"/>
      <c r="F30" s="114"/>
      <c r="G30" s="119"/>
      <c r="H30" s="114"/>
      <c r="I30" s="114"/>
      <c r="J30" s="114"/>
      <c r="K30" s="118"/>
      <c r="L30" s="118"/>
      <c r="M30" s="118"/>
      <c r="N30" s="119"/>
      <c r="O30" s="114"/>
    </row>
    <row r="31" spans="1:15" s="6" customFormat="1" x14ac:dyDescent="0.3">
      <c r="A31" s="115" t="s">
        <v>199</v>
      </c>
      <c r="B31" s="116"/>
      <c r="C31" s="116"/>
      <c r="D31" s="116"/>
      <c r="E31" s="114"/>
      <c r="F31" s="114"/>
      <c r="G31" s="120"/>
      <c r="H31" s="114"/>
      <c r="I31" s="114"/>
      <c r="J31" s="114"/>
      <c r="K31" s="118"/>
      <c r="L31" s="118"/>
      <c r="M31" s="118"/>
      <c r="N31" s="120"/>
      <c r="O31" s="114"/>
    </row>
    <row r="32" spans="1:15" s="6" customFormat="1" ht="12" x14ac:dyDescent="0.25">
      <c r="A32" s="116"/>
      <c r="B32" s="116"/>
      <c r="C32" s="116"/>
      <c r="D32" s="116"/>
      <c r="E32" s="114"/>
      <c r="F32" s="114"/>
      <c r="G32" s="121"/>
      <c r="H32" s="114"/>
      <c r="I32" s="114"/>
      <c r="J32" s="114"/>
      <c r="K32" s="118"/>
      <c r="L32" s="118"/>
      <c r="M32" s="118"/>
      <c r="N32" s="121"/>
      <c r="O32" s="114"/>
    </row>
    <row r="33" spans="1:15" s="6" customFormat="1" ht="12" x14ac:dyDescent="0.25">
      <c r="A33" s="116"/>
      <c r="B33" s="116"/>
      <c r="C33" s="116"/>
      <c r="D33" s="116"/>
      <c r="E33" s="114"/>
      <c r="F33" s="114"/>
      <c r="G33" s="117"/>
      <c r="H33" s="114"/>
      <c r="I33" s="114"/>
      <c r="J33" s="114"/>
      <c r="K33" s="118"/>
      <c r="L33" s="118"/>
      <c r="M33" s="118"/>
      <c r="N33" s="117"/>
      <c r="O33" s="114"/>
    </row>
    <row r="34" spans="1:15" s="6" customFormat="1" ht="12" x14ac:dyDescent="0.25">
      <c r="A34" s="116"/>
      <c r="B34" s="116"/>
      <c r="C34" s="116"/>
      <c r="D34" s="116"/>
      <c r="E34" s="114"/>
      <c r="F34" s="114"/>
      <c r="G34" s="117"/>
      <c r="H34" s="114"/>
      <c r="I34" s="114"/>
      <c r="J34" s="114"/>
      <c r="K34" s="118"/>
      <c r="L34" s="118"/>
      <c r="M34" s="118"/>
      <c r="N34" s="118"/>
      <c r="O34" s="114"/>
    </row>
    <row r="35" spans="1:15" s="6" customFormat="1" ht="12" x14ac:dyDescent="0.25">
      <c r="A35" s="116"/>
      <c r="B35" s="116"/>
      <c r="C35" s="116"/>
      <c r="D35" s="116"/>
      <c r="E35" s="114"/>
      <c r="F35" s="114"/>
      <c r="G35" s="117"/>
      <c r="H35" s="114"/>
      <c r="I35" s="114"/>
      <c r="J35" s="114"/>
      <c r="K35" s="118"/>
      <c r="L35" s="118"/>
      <c r="M35" s="118"/>
      <c r="N35" s="118"/>
      <c r="O35" s="114"/>
    </row>
    <row r="36" spans="1:15" s="6" customFormat="1" ht="12" x14ac:dyDescent="0.25">
      <c r="A36" s="116"/>
      <c r="B36" s="116"/>
      <c r="C36" s="116"/>
      <c r="D36" s="116"/>
      <c r="E36" s="114"/>
      <c r="F36" s="114"/>
      <c r="G36" s="117"/>
      <c r="H36" s="114"/>
      <c r="I36" s="114"/>
      <c r="J36" s="114"/>
      <c r="K36" s="118"/>
      <c r="L36" s="118"/>
      <c r="M36" s="118"/>
      <c r="N36" s="118"/>
      <c r="O36" s="114"/>
    </row>
    <row r="37" spans="1:15" x14ac:dyDescent="0.3">
      <c r="G37" s="122"/>
    </row>
    <row r="38" spans="1:15" s="128" customFormat="1" ht="10.199999999999999" x14ac:dyDescent="0.2">
      <c r="A38" s="123" t="s">
        <v>28</v>
      </c>
      <c r="B38" s="123"/>
      <c r="C38" s="124"/>
      <c r="D38" s="123"/>
      <c r="E38" s="123" t="s">
        <v>29</v>
      </c>
      <c r="F38" s="125"/>
      <c r="G38" s="126"/>
      <c r="H38" s="589" t="s">
        <v>63</v>
      </c>
      <c r="I38" s="589"/>
      <c r="J38" s="123"/>
      <c r="K38" s="123" t="s">
        <v>64</v>
      </c>
      <c r="L38" s="123"/>
      <c r="M38" s="123"/>
      <c r="N38" s="123"/>
      <c r="O38" s="127"/>
    </row>
    <row r="39" spans="1:15" s="98" customFormat="1" x14ac:dyDescent="0.3">
      <c r="A39" s="590" t="s">
        <v>24</v>
      </c>
      <c r="B39" s="590"/>
      <c r="C39" s="124"/>
      <c r="D39" s="123"/>
      <c r="E39" s="590" t="s">
        <v>25</v>
      </c>
      <c r="F39" s="590"/>
      <c r="G39" s="126"/>
      <c r="H39" s="591" t="s">
        <v>32</v>
      </c>
      <c r="I39" s="591"/>
      <c r="J39" s="123"/>
      <c r="K39" s="123" t="s">
        <v>26</v>
      </c>
      <c r="L39" s="123"/>
      <c r="M39" s="123"/>
      <c r="N39" s="123"/>
      <c r="O39" s="97"/>
    </row>
    <row r="40" spans="1:15" s="98" customFormat="1" x14ac:dyDescent="0.3">
      <c r="A40" s="123"/>
      <c r="B40" s="123"/>
      <c r="C40" s="124"/>
      <c r="D40" s="123"/>
      <c r="E40" s="123"/>
      <c r="F40" s="123"/>
      <c r="G40" s="126"/>
      <c r="H40" s="126"/>
      <c r="I40" s="123"/>
      <c r="J40" s="123"/>
      <c r="K40" s="123"/>
      <c r="L40" s="123"/>
      <c r="M40" s="123"/>
      <c r="N40" s="123"/>
      <c r="O40" s="97"/>
    </row>
    <row r="41" spans="1:15" s="98" customFormat="1" x14ac:dyDescent="0.3">
      <c r="A41" s="129"/>
      <c r="B41" s="130"/>
      <c r="C41" s="131"/>
      <c r="D41" s="132" t="s">
        <v>27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97"/>
    </row>
    <row r="44" spans="1:15" x14ac:dyDescent="0.3">
      <c r="A44" s="5"/>
    </row>
    <row r="45" spans="1:15" x14ac:dyDescent="0.3">
      <c r="G45" s="115"/>
      <c r="H45" s="133"/>
    </row>
    <row r="46" spans="1:15" x14ac:dyDescent="0.3">
      <c r="G46" s="115"/>
      <c r="H46" s="133"/>
    </row>
    <row r="47" spans="1:15" x14ac:dyDescent="0.3">
      <c r="G47" s="115"/>
      <c r="H47" s="134"/>
    </row>
    <row r="51" spans="1:15" x14ac:dyDescent="0.3">
      <c r="A51" s="5"/>
      <c r="B51" s="5"/>
      <c r="C51" s="5"/>
      <c r="D51" s="5"/>
      <c r="O51" s="5"/>
    </row>
    <row r="52" spans="1:15" x14ac:dyDescent="0.3">
      <c r="A52" s="5"/>
      <c r="B52" s="5"/>
      <c r="C52" s="5"/>
      <c r="D52" s="5"/>
      <c r="O52" s="5"/>
    </row>
    <row r="53" spans="1:15" x14ac:dyDescent="0.3">
      <c r="A53" s="5"/>
      <c r="B53" s="5"/>
      <c r="C53" s="5"/>
      <c r="D53" s="5"/>
      <c r="O53" s="5"/>
    </row>
    <row r="54" spans="1:15" x14ac:dyDescent="0.3">
      <c r="A54" s="5"/>
      <c r="B54" s="5"/>
      <c r="C54" s="5"/>
      <c r="D54" s="5"/>
      <c r="O54" s="5"/>
    </row>
  </sheetData>
  <mergeCells count="5">
    <mergeCell ref="A10:C10"/>
    <mergeCell ref="H38:I38"/>
    <mergeCell ref="A39:B39"/>
    <mergeCell ref="E39:F39"/>
    <mergeCell ref="H39:I39"/>
  </mergeCells>
  <pageMargins left="0.7" right="0.7" top="0.75" bottom="0.75" header="0.3" footer="0.3"/>
  <pageSetup paperSize="5" scale="8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55"/>
  <sheetViews>
    <sheetView topLeftCell="A16" workbookViewId="0">
      <selection activeCell="J11" sqref="J11"/>
    </sheetView>
  </sheetViews>
  <sheetFormatPr baseColWidth="10" defaultColWidth="11.44140625" defaultRowHeight="14.4" x14ac:dyDescent="0.3"/>
  <cols>
    <col min="1" max="1" width="12.109375" style="115" customWidth="1"/>
    <col min="2" max="2" width="11.88671875" style="115" customWidth="1"/>
    <col min="3" max="3" width="9.109375" style="115" customWidth="1"/>
    <col min="4" max="4" width="11.5546875" style="115" customWidth="1"/>
    <col min="5" max="5" width="11.44140625" style="5" customWidth="1"/>
    <col min="6" max="6" width="16.33203125" style="5" customWidth="1"/>
    <col min="7" max="7" width="25" style="5" customWidth="1"/>
    <col min="8" max="8" width="20.5546875" style="5" bestFit="1" customWidth="1"/>
    <col min="9" max="9" width="11.44140625" style="5"/>
    <col min="10" max="10" width="9.5546875" style="5" customWidth="1"/>
    <col min="11" max="13" width="11.44140625" style="5" customWidth="1"/>
    <col min="14" max="14" width="11.44140625" style="5"/>
    <col min="15" max="15" width="11.44140625" style="94"/>
    <col min="16" max="16384" width="11.44140625" style="5"/>
  </cols>
  <sheetData>
    <row r="1" spans="1:15" x14ac:dyDescent="0.3">
      <c r="A1" s="92"/>
      <c r="B1" s="93"/>
      <c r="C1" s="93"/>
      <c r="D1" s="93"/>
      <c r="E1" s="3"/>
      <c r="F1" s="3"/>
      <c r="G1" s="3"/>
      <c r="H1" s="4"/>
      <c r="I1" s="4"/>
      <c r="J1" s="4"/>
      <c r="K1" s="4"/>
      <c r="L1" s="3"/>
      <c r="M1" s="3"/>
      <c r="N1" s="3"/>
    </row>
    <row r="2" spans="1:15" x14ac:dyDescent="0.3">
      <c r="A2" s="93"/>
      <c r="B2" s="93"/>
      <c r="C2" s="93"/>
      <c r="D2" s="93"/>
      <c r="E2" s="3"/>
      <c r="F2" s="3"/>
      <c r="G2" s="3"/>
      <c r="H2" s="4"/>
      <c r="I2" s="4"/>
      <c r="J2" s="4"/>
      <c r="K2" s="4"/>
      <c r="L2" s="3"/>
      <c r="M2" s="3"/>
      <c r="N2" s="3"/>
    </row>
    <row r="3" spans="1:15" x14ac:dyDescent="0.3">
      <c r="A3" s="93"/>
      <c r="B3" s="93"/>
      <c r="C3" s="93"/>
      <c r="D3" s="93"/>
      <c r="E3" s="3"/>
      <c r="F3" s="3"/>
      <c r="G3" s="3"/>
      <c r="H3" s="4"/>
      <c r="I3" s="4"/>
      <c r="J3" s="4"/>
      <c r="K3" s="4"/>
      <c r="L3" s="3"/>
      <c r="M3" s="3"/>
      <c r="N3" s="3"/>
    </row>
    <row r="4" spans="1:15" x14ac:dyDescent="0.3">
      <c r="A4" s="93"/>
      <c r="B4" s="93"/>
      <c r="C4" s="93"/>
      <c r="D4" s="93"/>
      <c r="E4" s="3"/>
      <c r="F4" s="3"/>
      <c r="G4" s="3"/>
      <c r="H4" s="4"/>
      <c r="I4" s="4"/>
      <c r="J4" s="4"/>
      <c r="K4" s="4"/>
      <c r="L4" s="3"/>
      <c r="M4" s="3"/>
      <c r="N4" s="3"/>
    </row>
    <row r="5" spans="1:15" x14ac:dyDescent="0.3">
      <c r="A5" s="93"/>
      <c r="B5" s="93"/>
      <c r="C5" s="93"/>
      <c r="D5" s="93"/>
      <c r="E5" s="3"/>
      <c r="F5" s="3"/>
      <c r="G5" s="3"/>
      <c r="H5" s="4"/>
      <c r="I5" s="4"/>
      <c r="J5" s="4"/>
      <c r="K5" s="4"/>
      <c r="L5" s="3"/>
      <c r="M5" s="3"/>
      <c r="N5" s="3"/>
    </row>
    <row r="6" spans="1:15" x14ac:dyDescent="0.3">
      <c r="A6" s="93"/>
      <c r="B6" s="93"/>
      <c r="C6" s="93"/>
      <c r="D6" s="93"/>
      <c r="E6" s="3"/>
      <c r="F6" s="3"/>
      <c r="G6" s="3"/>
      <c r="H6" s="4"/>
      <c r="I6" s="4"/>
      <c r="J6" s="4"/>
      <c r="K6" s="4"/>
      <c r="L6" s="3"/>
      <c r="M6" s="3"/>
      <c r="N6" s="3"/>
    </row>
    <row r="7" spans="1:15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5" s="6" customFormat="1" ht="12" x14ac:dyDescent="0.25">
      <c r="A8" s="10" t="s">
        <v>1</v>
      </c>
      <c r="B8" s="8" t="s">
        <v>36</v>
      </c>
      <c r="C8" s="8" t="s">
        <v>2</v>
      </c>
      <c r="D8" s="8" t="s">
        <v>1005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5" x14ac:dyDescent="0.3">
      <c r="A9" s="8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5" s="98" customFormat="1" ht="22.5" customHeight="1" x14ac:dyDescent="0.3">
      <c r="A10" s="597" t="s">
        <v>5</v>
      </c>
      <c r="B10" s="597"/>
      <c r="C10" s="597"/>
      <c r="D10" s="95" t="s">
        <v>6</v>
      </c>
      <c r="E10" s="8"/>
      <c r="F10" s="222"/>
      <c r="G10" s="220"/>
      <c r="H10" s="96" t="s">
        <v>7</v>
      </c>
      <c r="I10" s="9" t="s">
        <v>35</v>
      </c>
      <c r="J10" s="222"/>
      <c r="K10" s="222"/>
      <c r="L10" s="222"/>
      <c r="M10" s="222"/>
      <c r="N10" s="222"/>
      <c r="O10" s="97"/>
    </row>
    <row r="11" spans="1:15" s="98" customFormat="1" ht="21" customHeight="1" x14ac:dyDescent="0.3">
      <c r="A11" s="220"/>
      <c r="B11" s="220"/>
      <c r="C11" s="220"/>
      <c r="D11" s="222" t="s">
        <v>8</v>
      </c>
      <c r="E11" s="222" t="s">
        <v>35</v>
      </c>
      <c r="F11" s="222"/>
      <c r="G11" s="220"/>
      <c r="H11" s="220" t="s">
        <v>9</v>
      </c>
      <c r="I11" s="220"/>
      <c r="J11" s="222"/>
      <c r="K11" s="222"/>
      <c r="L11" s="222"/>
      <c r="M11" s="222"/>
      <c r="N11" s="222"/>
      <c r="O11" s="97"/>
    </row>
    <row r="12" spans="1:15" s="98" customFormat="1" x14ac:dyDescent="0.3">
      <c r="A12" s="222"/>
      <c r="B12" s="222"/>
      <c r="C12" s="222"/>
      <c r="D12" s="222"/>
      <c r="E12" s="222"/>
      <c r="F12" s="222"/>
      <c r="G12" s="220"/>
      <c r="H12" s="220"/>
      <c r="I12" s="222"/>
      <c r="J12" s="261"/>
      <c r="K12" s="262"/>
      <c r="L12" s="262"/>
      <c r="M12" s="262"/>
      <c r="N12" s="263"/>
      <c r="O12" s="97"/>
    </row>
    <row r="13" spans="1:15" s="98" customFormat="1" x14ac:dyDescent="0.3">
      <c r="A13" s="99" t="s">
        <v>68</v>
      </c>
      <c r="B13" s="99"/>
      <c r="C13" s="99"/>
      <c r="D13" s="100"/>
      <c r="E13" s="100"/>
      <c r="F13" s="100"/>
      <c r="G13" s="100"/>
      <c r="H13" s="100"/>
      <c r="I13" s="101"/>
      <c r="J13" s="101"/>
      <c r="K13" s="102"/>
      <c r="L13" s="102"/>
      <c r="M13" s="102"/>
      <c r="N13" s="102"/>
      <c r="O13" s="97"/>
    </row>
    <row r="14" spans="1:15" s="98" customFormat="1" x14ac:dyDescent="0.3">
      <c r="A14" s="99" t="s">
        <v>125</v>
      </c>
      <c r="B14" s="99"/>
      <c r="C14" s="99"/>
      <c r="D14" s="100"/>
      <c r="E14" s="100"/>
      <c r="F14" s="100"/>
      <c r="G14" s="100"/>
      <c r="H14" s="100"/>
      <c r="I14" s="101"/>
      <c r="J14" s="101"/>
      <c r="K14" s="102"/>
      <c r="L14" s="102"/>
      <c r="M14" s="102"/>
      <c r="N14" s="102"/>
      <c r="O14" s="97"/>
    </row>
    <row r="15" spans="1:15" x14ac:dyDescent="0.3">
      <c r="A15" s="242"/>
      <c r="B15" s="242"/>
      <c r="C15" s="103"/>
      <c r="D15" s="103"/>
      <c r="E15" s="15"/>
      <c r="F15" s="15"/>
      <c r="G15" s="12"/>
      <c r="H15" s="241"/>
      <c r="I15" s="242"/>
      <c r="J15" s="243"/>
      <c r="K15" s="248"/>
      <c r="L15" s="248"/>
      <c r="M15" s="248"/>
      <c r="N15" s="248"/>
    </row>
    <row r="16" spans="1:15" ht="30.75" customHeight="1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104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5" s="107" customFormat="1" ht="12" x14ac:dyDescent="0.2">
      <c r="A17" s="398" t="s">
        <v>439</v>
      </c>
      <c r="B17" s="398" t="s">
        <v>440</v>
      </c>
      <c r="C17" s="404">
        <v>42405</v>
      </c>
      <c r="D17" s="398">
        <v>409</v>
      </c>
      <c r="E17" s="419">
        <v>42396</v>
      </c>
      <c r="F17" s="369" t="s">
        <v>1104</v>
      </c>
      <c r="G17" s="425" t="s">
        <v>139</v>
      </c>
      <c r="H17" s="401" t="s">
        <v>140</v>
      </c>
      <c r="I17" s="398" t="s">
        <v>53</v>
      </c>
      <c r="J17" s="398">
        <v>115</v>
      </c>
      <c r="K17" s="402">
        <v>168.1</v>
      </c>
      <c r="L17" s="402">
        <f>+J17*K17</f>
        <v>19331.5</v>
      </c>
      <c r="M17" s="402">
        <f>+L17*0.16</f>
        <v>3093.04</v>
      </c>
      <c r="N17" s="402">
        <f>+L17+M17</f>
        <v>22424.54</v>
      </c>
      <c r="O17" s="106"/>
    </row>
    <row r="18" spans="1:15" s="107" customFormat="1" ht="12" x14ac:dyDescent="0.2">
      <c r="A18" s="398" t="s">
        <v>439</v>
      </c>
      <c r="B18" s="398" t="s">
        <v>440</v>
      </c>
      <c r="C18" s="404">
        <v>42405</v>
      </c>
      <c r="D18" s="398">
        <v>409</v>
      </c>
      <c r="E18" s="419">
        <v>42396</v>
      </c>
      <c r="F18" s="369" t="s">
        <v>1104</v>
      </c>
      <c r="G18" s="425" t="s">
        <v>139</v>
      </c>
      <c r="H18" s="401" t="s">
        <v>149</v>
      </c>
      <c r="I18" s="398" t="s">
        <v>53</v>
      </c>
      <c r="J18" s="398">
        <v>3</v>
      </c>
      <c r="K18" s="402">
        <v>767.24</v>
      </c>
      <c r="L18" s="402">
        <f t="shared" ref="L18:L26" si="0">+J18*K18</f>
        <v>2301.7200000000003</v>
      </c>
      <c r="M18" s="402">
        <f t="shared" ref="M18:M26" si="1">+L18*0.16</f>
        <v>368.27520000000004</v>
      </c>
      <c r="N18" s="402">
        <f t="shared" ref="N18:N26" si="2">+L18+M18</f>
        <v>2669.9952000000003</v>
      </c>
      <c r="O18" s="106"/>
    </row>
    <row r="19" spans="1:15" s="107" customFormat="1" ht="12" x14ac:dyDescent="0.2">
      <c r="A19" s="398" t="s">
        <v>433</v>
      </c>
      <c r="B19" s="398" t="s">
        <v>434</v>
      </c>
      <c r="C19" s="404">
        <v>42410</v>
      </c>
      <c r="D19" s="398">
        <v>557</v>
      </c>
      <c r="E19" s="404">
        <v>42404</v>
      </c>
      <c r="F19" s="369" t="s">
        <v>1140</v>
      </c>
      <c r="G19" s="425" t="s">
        <v>104</v>
      </c>
      <c r="H19" s="401" t="s">
        <v>56</v>
      </c>
      <c r="I19" s="398" t="s">
        <v>57</v>
      </c>
      <c r="J19" s="398">
        <v>1</v>
      </c>
      <c r="K19" s="402">
        <v>1400</v>
      </c>
      <c r="L19" s="402">
        <f t="shared" si="0"/>
        <v>1400</v>
      </c>
      <c r="M19" s="402">
        <f t="shared" si="1"/>
        <v>224</v>
      </c>
      <c r="N19" s="402">
        <f t="shared" si="2"/>
        <v>1624</v>
      </c>
      <c r="O19" s="108"/>
    </row>
    <row r="20" spans="1:15" s="107" customFormat="1" ht="21.75" hidden="1" customHeight="1" x14ac:dyDescent="0.2">
      <c r="A20" s="398" t="s">
        <v>433</v>
      </c>
      <c r="B20" s="398" t="s">
        <v>434</v>
      </c>
      <c r="C20" s="404">
        <v>42410</v>
      </c>
      <c r="D20" s="398"/>
      <c r="E20" s="404"/>
      <c r="F20" s="369" t="s">
        <v>1140</v>
      </c>
      <c r="G20" s="422"/>
      <c r="H20" s="422"/>
      <c r="I20" s="398"/>
      <c r="J20" s="398"/>
      <c r="K20" s="402"/>
      <c r="L20" s="402">
        <f t="shared" si="0"/>
        <v>0</v>
      </c>
      <c r="M20" s="402">
        <f t="shared" si="1"/>
        <v>0</v>
      </c>
      <c r="N20" s="402">
        <f t="shared" si="2"/>
        <v>0</v>
      </c>
      <c r="O20" s="106"/>
    </row>
    <row r="21" spans="1:15" s="107" customFormat="1" ht="51.75" hidden="1" customHeight="1" x14ac:dyDescent="0.2">
      <c r="A21" s="398" t="s">
        <v>433</v>
      </c>
      <c r="B21" s="398" t="s">
        <v>434</v>
      </c>
      <c r="C21" s="404">
        <v>42410</v>
      </c>
      <c r="D21" s="398"/>
      <c r="E21" s="404"/>
      <c r="F21" s="369" t="s">
        <v>1140</v>
      </c>
      <c r="G21" s="425"/>
      <c r="H21" s="401"/>
      <c r="I21" s="398"/>
      <c r="J21" s="398"/>
      <c r="K21" s="402"/>
      <c r="L21" s="402">
        <f t="shared" si="0"/>
        <v>0</v>
      </c>
      <c r="M21" s="402">
        <f t="shared" si="1"/>
        <v>0</v>
      </c>
      <c r="N21" s="402">
        <f t="shared" si="2"/>
        <v>0</v>
      </c>
      <c r="O21" s="106"/>
    </row>
    <row r="22" spans="1:15" s="107" customFormat="1" ht="28.5" hidden="1" customHeight="1" x14ac:dyDescent="0.2">
      <c r="A22" s="398" t="s">
        <v>433</v>
      </c>
      <c r="B22" s="398" t="s">
        <v>434</v>
      </c>
      <c r="C22" s="404">
        <v>42410</v>
      </c>
      <c r="D22" s="398"/>
      <c r="E22" s="404"/>
      <c r="F22" s="369" t="s">
        <v>1140</v>
      </c>
      <c r="G22" s="425"/>
      <c r="H22" s="401"/>
      <c r="I22" s="398"/>
      <c r="J22" s="398"/>
      <c r="K22" s="402"/>
      <c r="L22" s="402">
        <f t="shared" si="0"/>
        <v>0</v>
      </c>
      <c r="M22" s="402">
        <f t="shared" si="1"/>
        <v>0</v>
      </c>
      <c r="N22" s="402">
        <f t="shared" si="2"/>
        <v>0</v>
      </c>
      <c r="O22" s="106"/>
    </row>
    <row r="23" spans="1:15" s="107" customFormat="1" ht="28.5" hidden="1" customHeight="1" x14ac:dyDescent="0.2">
      <c r="A23" s="398" t="s">
        <v>433</v>
      </c>
      <c r="B23" s="398" t="s">
        <v>434</v>
      </c>
      <c r="C23" s="404">
        <v>42410</v>
      </c>
      <c r="D23" s="398"/>
      <c r="E23" s="404"/>
      <c r="F23" s="369" t="s">
        <v>1140</v>
      </c>
      <c r="G23" s="425"/>
      <c r="H23" s="401"/>
      <c r="I23" s="398"/>
      <c r="J23" s="398"/>
      <c r="K23" s="402"/>
      <c r="L23" s="402">
        <f t="shared" si="0"/>
        <v>0</v>
      </c>
      <c r="M23" s="402">
        <f t="shared" si="1"/>
        <v>0</v>
      </c>
      <c r="N23" s="402">
        <f t="shared" si="2"/>
        <v>0</v>
      </c>
      <c r="O23" s="106"/>
    </row>
    <row r="24" spans="1:15" s="107" customFormat="1" ht="21.75" hidden="1" customHeight="1" x14ac:dyDescent="0.2">
      <c r="A24" s="398" t="s">
        <v>433</v>
      </c>
      <c r="B24" s="398" t="s">
        <v>434</v>
      </c>
      <c r="C24" s="404">
        <v>42410</v>
      </c>
      <c r="D24" s="398"/>
      <c r="E24" s="398"/>
      <c r="F24" s="369" t="s">
        <v>1140</v>
      </c>
      <c r="G24" s="425"/>
      <c r="H24" s="401"/>
      <c r="I24" s="398"/>
      <c r="J24" s="398"/>
      <c r="K24" s="402"/>
      <c r="L24" s="402">
        <f t="shared" si="0"/>
        <v>0</v>
      </c>
      <c r="M24" s="402">
        <f t="shared" si="1"/>
        <v>0</v>
      </c>
      <c r="N24" s="402">
        <f t="shared" si="2"/>
        <v>0</v>
      </c>
      <c r="O24" s="106"/>
    </row>
    <row r="25" spans="1:15" s="107" customFormat="1" ht="12" x14ac:dyDescent="0.2">
      <c r="A25" s="398" t="s">
        <v>433</v>
      </c>
      <c r="B25" s="398" t="s">
        <v>434</v>
      </c>
      <c r="C25" s="404">
        <v>42410</v>
      </c>
      <c r="D25" s="398">
        <v>557</v>
      </c>
      <c r="E25" s="404">
        <v>42404</v>
      </c>
      <c r="F25" s="369" t="s">
        <v>1140</v>
      </c>
      <c r="G25" s="425" t="s">
        <v>104</v>
      </c>
      <c r="H25" s="401" t="s">
        <v>127</v>
      </c>
      <c r="I25" s="398" t="s">
        <v>57</v>
      </c>
      <c r="J25" s="398">
        <v>1</v>
      </c>
      <c r="K25" s="402">
        <v>1350</v>
      </c>
      <c r="L25" s="402">
        <f t="shared" si="0"/>
        <v>1350</v>
      </c>
      <c r="M25" s="402">
        <f t="shared" si="1"/>
        <v>216</v>
      </c>
      <c r="N25" s="402">
        <f t="shared" si="2"/>
        <v>1566</v>
      </c>
      <c r="O25" s="106"/>
    </row>
    <row r="26" spans="1:15" s="107" customFormat="1" ht="12" x14ac:dyDescent="0.2">
      <c r="A26" s="398" t="s">
        <v>435</v>
      </c>
      <c r="B26" s="398" t="s">
        <v>436</v>
      </c>
      <c r="C26" s="404">
        <v>42412</v>
      </c>
      <c r="D26" s="398" t="s">
        <v>215</v>
      </c>
      <c r="E26" s="404">
        <v>42406</v>
      </c>
      <c r="F26" s="369" t="s">
        <v>1140</v>
      </c>
      <c r="G26" s="425" t="s">
        <v>108</v>
      </c>
      <c r="H26" s="401" t="s">
        <v>61</v>
      </c>
      <c r="I26" s="398" t="s">
        <v>57</v>
      </c>
      <c r="J26" s="398">
        <v>10</v>
      </c>
      <c r="K26" s="402">
        <v>1100</v>
      </c>
      <c r="L26" s="402">
        <f t="shared" si="0"/>
        <v>11000</v>
      </c>
      <c r="M26" s="402">
        <f t="shared" si="1"/>
        <v>1760</v>
      </c>
      <c r="N26" s="402">
        <f t="shared" si="2"/>
        <v>12760</v>
      </c>
      <c r="O26" s="106"/>
    </row>
    <row r="27" spans="1:15" s="107" customFormat="1" ht="21.75" customHeight="1" x14ac:dyDescent="0.2">
      <c r="A27" s="398" t="s">
        <v>443</v>
      </c>
      <c r="B27" s="398" t="s">
        <v>444</v>
      </c>
      <c r="C27" s="404">
        <v>42418</v>
      </c>
      <c r="D27" s="398">
        <v>1960</v>
      </c>
      <c r="E27" s="419">
        <v>42408</v>
      </c>
      <c r="F27" s="369" t="s">
        <v>1104</v>
      </c>
      <c r="G27" s="425" t="s">
        <v>122</v>
      </c>
      <c r="H27" s="401" t="s">
        <v>151</v>
      </c>
      <c r="I27" s="398" t="s">
        <v>53</v>
      </c>
      <c r="J27" s="398">
        <v>600</v>
      </c>
      <c r="K27" s="402">
        <v>3.62</v>
      </c>
      <c r="L27" s="402">
        <f t="shared" ref="L27:L29" si="3">+J27*K27</f>
        <v>2172</v>
      </c>
      <c r="M27" s="402">
        <f t="shared" ref="M27:M29" si="4">+L27*0.16</f>
        <v>347.52</v>
      </c>
      <c r="N27" s="402">
        <f t="shared" ref="N27:N29" si="5">+L27+M27</f>
        <v>2519.52</v>
      </c>
      <c r="O27" s="106"/>
    </row>
    <row r="28" spans="1:15" s="107" customFormat="1" ht="21.75" customHeight="1" x14ac:dyDescent="0.2">
      <c r="A28" s="398" t="s">
        <v>441</v>
      </c>
      <c r="B28" s="398" t="s">
        <v>442</v>
      </c>
      <c r="C28" s="404">
        <v>42418</v>
      </c>
      <c r="D28" s="398">
        <v>1963</v>
      </c>
      <c r="E28" s="419">
        <v>42408</v>
      </c>
      <c r="F28" s="369" t="s">
        <v>1104</v>
      </c>
      <c r="G28" s="425" t="s">
        <v>122</v>
      </c>
      <c r="H28" s="401" t="s">
        <v>94</v>
      </c>
      <c r="I28" s="398" t="s">
        <v>43</v>
      </c>
      <c r="J28" s="398">
        <v>40</v>
      </c>
      <c r="K28" s="402">
        <v>114.224137</v>
      </c>
      <c r="L28" s="402">
        <f t="shared" si="3"/>
        <v>4568.9654799999998</v>
      </c>
      <c r="M28" s="402">
        <f t="shared" si="4"/>
        <v>731.03447679999999</v>
      </c>
      <c r="N28" s="402">
        <f t="shared" si="5"/>
        <v>5299.9999568000003</v>
      </c>
      <c r="O28" s="106"/>
    </row>
    <row r="29" spans="1:15" s="107" customFormat="1" ht="12" x14ac:dyDescent="0.2">
      <c r="A29" s="426" t="s">
        <v>437</v>
      </c>
      <c r="B29" s="426" t="s">
        <v>438</v>
      </c>
      <c r="C29" s="427">
        <v>42443</v>
      </c>
      <c r="D29" s="426" t="s">
        <v>275</v>
      </c>
      <c r="E29" s="427">
        <v>42436</v>
      </c>
      <c r="F29" s="369" t="s">
        <v>1140</v>
      </c>
      <c r="G29" s="425" t="s">
        <v>108</v>
      </c>
      <c r="H29" s="428" t="s">
        <v>61</v>
      </c>
      <c r="I29" s="426" t="s">
        <v>57</v>
      </c>
      <c r="J29" s="426">
        <v>5</v>
      </c>
      <c r="K29" s="429">
        <v>1100</v>
      </c>
      <c r="L29" s="429">
        <f t="shared" si="3"/>
        <v>5500</v>
      </c>
      <c r="M29" s="429">
        <f t="shared" si="4"/>
        <v>880</v>
      </c>
      <c r="N29" s="429">
        <f t="shared" si="5"/>
        <v>6380</v>
      </c>
      <c r="O29" s="106"/>
    </row>
    <row r="30" spans="1:15" s="107" customFormat="1" ht="20.399999999999999" x14ac:dyDescent="0.2">
      <c r="A30" s="426" t="s">
        <v>422</v>
      </c>
      <c r="B30" s="426" t="s">
        <v>423</v>
      </c>
      <c r="C30" s="427">
        <v>42383</v>
      </c>
      <c r="D30" s="426" t="s">
        <v>401</v>
      </c>
      <c r="E30" s="427">
        <v>42380</v>
      </c>
      <c r="F30" s="369" t="s">
        <v>1122</v>
      </c>
      <c r="G30" s="425" t="s">
        <v>410</v>
      </c>
      <c r="H30" s="428" t="s">
        <v>412</v>
      </c>
      <c r="I30" s="426" t="s">
        <v>431</v>
      </c>
      <c r="J30" s="426"/>
      <c r="K30" s="429"/>
      <c r="L30" s="429"/>
      <c r="M30" s="429"/>
      <c r="N30" s="429">
        <v>5340</v>
      </c>
      <c r="O30" s="106"/>
    </row>
    <row r="31" spans="1:15" s="107" customFormat="1" ht="20.399999999999999" x14ac:dyDescent="0.2">
      <c r="A31" s="426" t="s">
        <v>424</v>
      </c>
      <c r="B31" s="426" t="s">
        <v>425</v>
      </c>
      <c r="C31" s="427">
        <v>42390</v>
      </c>
      <c r="D31" s="426" t="s">
        <v>401</v>
      </c>
      <c r="E31" s="427">
        <v>42380</v>
      </c>
      <c r="F31" s="369" t="s">
        <v>1122</v>
      </c>
      <c r="G31" s="425" t="s">
        <v>410</v>
      </c>
      <c r="H31" s="428" t="s">
        <v>430</v>
      </c>
      <c r="I31" s="426" t="s">
        <v>431</v>
      </c>
      <c r="J31" s="426"/>
      <c r="K31" s="429"/>
      <c r="L31" s="429"/>
      <c r="M31" s="429"/>
      <c r="N31" s="429">
        <v>6900</v>
      </c>
      <c r="O31" s="106"/>
    </row>
    <row r="32" spans="1:15" s="107" customFormat="1" ht="20.399999999999999" x14ac:dyDescent="0.2">
      <c r="A32" s="426" t="s">
        <v>426</v>
      </c>
      <c r="B32" s="426" t="s">
        <v>427</v>
      </c>
      <c r="C32" s="427">
        <v>42396</v>
      </c>
      <c r="D32" s="426" t="s">
        <v>401</v>
      </c>
      <c r="E32" s="427">
        <v>42394</v>
      </c>
      <c r="F32" s="369" t="s">
        <v>1122</v>
      </c>
      <c r="G32" s="425" t="s">
        <v>410</v>
      </c>
      <c r="H32" s="428" t="s">
        <v>414</v>
      </c>
      <c r="I32" s="426" t="s">
        <v>431</v>
      </c>
      <c r="J32" s="426"/>
      <c r="K32" s="429"/>
      <c r="L32" s="429"/>
      <c r="M32" s="429"/>
      <c r="N32" s="429">
        <v>5700</v>
      </c>
      <c r="O32" s="106"/>
    </row>
    <row r="33" spans="1:15" s="107" customFormat="1" ht="20.399999999999999" x14ac:dyDescent="0.2">
      <c r="A33" s="426" t="s">
        <v>428</v>
      </c>
      <c r="B33" s="426" t="s">
        <v>429</v>
      </c>
      <c r="C33" s="427">
        <v>42403</v>
      </c>
      <c r="D33" s="426" t="s">
        <v>401</v>
      </c>
      <c r="E33" s="427">
        <v>42401</v>
      </c>
      <c r="F33" s="369" t="s">
        <v>1122</v>
      </c>
      <c r="G33" s="425" t="s">
        <v>410</v>
      </c>
      <c r="H33" s="428" t="s">
        <v>398</v>
      </c>
      <c r="I33" s="426" t="s">
        <v>431</v>
      </c>
      <c r="J33" s="426"/>
      <c r="K33" s="429"/>
      <c r="L33" s="429"/>
      <c r="M33" s="429"/>
      <c r="N33" s="429">
        <v>5100</v>
      </c>
      <c r="O33" s="106"/>
    </row>
    <row r="34" spans="1:15" s="6" customFormat="1" ht="12" x14ac:dyDescent="0.25">
      <c r="A34" s="110"/>
      <c r="B34" s="110"/>
      <c r="C34" s="110"/>
      <c r="D34" s="110"/>
      <c r="E34" s="111"/>
      <c r="F34" s="111"/>
      <c r="G34" s="112"/>
      <c r="H34" s="111"/>
      <c r="I34" s="111"/>
      <c r="J34" s="111"/>
      <c r="K34" s="113"/>
      <c r="L34" s="113"/>
      <c r="M34" s="113"/>
      <c r="N34" s="113">
        <f>SUM(N17:N33)</f>
        <v>78284.055156799994</v>
      </c>
      <c r="O34" s="114"/>
    </row>
    <row r="35" spans="1:15" s="6" customFormat="1" ht="12" x14ac:dyDescent="0.25">
      <c r="A35" s="116"/>
      <c r="B35" s="116"/>
      <c r="C35" s="116"/>
      <c r="D35" s="116"/>
      <c r="E35" s="114"/>
      <c r="F35" s="114"/>
      <c r="G35" s="117"/>
      <c r="H35" s="114"/>
      <c r="I35" s="114"/>
      <c r="J35" s="114"/>
      <c r="K35" s="118"/>
      <c r="L35" s="118"/>
      <c r="M35" s="118"/>
      <c r="N35" s="118"/>
      <c r="O35" s="114"/>
    </row>
    <row r="36" spans="1:15" s="6" customFormat="1" x14ac:dyDescent="0.3">
      <c r="A36" s="115" t="s">
        <v>150</v>
      </c>
      <c r="B36" s="116"/>
      <c r="C36" s="116"/>
      <c r="D36" s="116"/>
      <c r="E36" s="114"/>
      <c r="F36" s="114"/>
      <c r="G36" s="117"/>
      <c r="H36" s="114"/>
      <c r="I36" s="114"/>
      <c r="J36" s="114"/>
      <c r="K36" s="118"/>
      <c r="L36" s="118"/>
      <c r="M36" s="118"/>
      <c r="N36" s="118"/>
      <c r="O36" s="114"/>
    </row>
    <row r="37" spans="1:15" s="6" customFormat="1" ht="12" x14ac:dyDescent="0.25">
      <c r="A37" s="116"/>
      <c r="B37" s="116"/>
      <c r="C37" s="116"/>
      <c r="D37" s="116"/>
      <c r="E37" s="114"/>
      <c r="F37" s="114"/>
      <c r="G37" s="117"/>
      <c r="H37" s="114"/>
      <c r="I37" s="114"/>
      <c r="J37" s="114"/>
      <c r="K37" s="118"/>
      <c r="L37" s="118"/>
      <c r="M37" s="118"/>
      <c r="N37" s="118"/>
      <c r="O37" s="114"/>
    </row>
    <row r="38" spans="1:15" x14ac:dyDescent="0.3">
      <c r="G38" s="122"/>
    </row>
    <row r="39" spans="1:15" s="128" customFormat="1" ht="10.199999999999999" x14ac:dyDescent="0.2">
      <c r="A39" s="123" t="s">
        <v>28</v>
      </c>
      <c r="B39" s="123"/>
      <c r="C39" s="124"/>
      <c r="D39" s="123"/>
      <c r="E39" s="123" t="s">
        <v>29</v>
      </c>
      <c r="F39" s="125"/>
      <c r="G39" s="126"/>
      <c r="H39" s="589" t="s">
        <v>63</v>
      </c>
      <c r="I39" s="589"/>
      <c r="J39" s="123"/>
      <c r="K39" s="123" t="s">
        <v>64</v>
      </c>
      <c r="L39" s="123"/>
      <c r="M39" s="123"/>
      <c r="N39" s="123"/>
      <c r="O39" s="127"/>
    </row>
    <row r="40" spans="1:15" s="98" customFormat="1" x14ac:dyDescent="0.3">
      <c r="A40" s="590" t="s">
        <v>24</v>
      </c>
      <c r="B40" s="590"/>
      <c r="C40" s="124"/>
      <c r="D40" s="123"/>
      <c r="E40" s="590" t="s">
        <v>25</v>
      </c>
      <c r="F40" s="590"/>
      <c r="G40" s="126"/>
      <c r="H40" s="591" t="s">
        <v>32</v>
      </c>
      <c r="I40" s="591"/>
      <c r="J40" s="123"/>
      <c r="K40" s="123" t="s">
        <v>26</v>
      </c>
      <c r="L40" s="123"/>
      <c r="M40" s="123"/>
      <c r="N40" s="123"/>
      <c r="O40" s="97"/>
    </row>
    <row r="41" spans="1:15" s="98" customFormat="1" x14ac:dyDescent="0.3">
      <c r="A41" s="123"/>
      <c r="B41" s="123"/>
      <c r="C41" s="124"/>
      <c r="D41" s="123"/>
      <c r="E41" s="123"/>
      <c r="F41" s="123"/>
      <c r="G41" s="126"/>
      <c r="H41" s="126"/>
      <c r="I41" s="123"/>
      <c r="J41" s="123"/>
      <c r="K41" s="123"/>
      <c r="L41" s="123"/>
      <c r="M41" s="123"/>
      <c r="N41" s="123"/>
      <c r="O41" s="97"/>
    </row>
    <row r="42" spans="1:15" s="98" customFormat="1" x14ac:dyDescent="0.3">
      <c r="A42" s="129"/>
      <c r="B42" s="130"/>
      <c r="C42" s="131"/>
      <c r="D42" s="132" t="s">
        <v>27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97"/>
    </row>
    <row r="45" spans="1:15" x14ac:dyDescent="0.3">
      <c r="A45" s="5"/>
    </row>
    <row r="46" spans="1:15" x14ac:dyDescent="0.3">
      <c r="G46" s="115"/>
      <c r="H46" s="133"/>
    </row>
    <row r="47" spans="1:15" x14ac:dyDescent="0.3">
      <c r="G47" s="115"/>
      <c r="H47" s="133"/>
    </row>
    <row r="48" spans="1:15" x14ac:dyDescent="0.3">
      <c r="G48" s="115"/>
      <c r="H48" s="134"/>
    </row>
    <row r="52" spans="1:15" x14ac:dyDescent="0.3">
      <c r="A52" s="5"/>
      <c r="B52" s="5"/>
      <c r="C52" s="5"/>
      <c r="D52" s="5"/>
      <c r="O52" s="5"/>
    </row>
    <row r="53" spans="1:15" x14ac:dyDescent="0.3">
      <c r="A53" s="5"/>
      <c r="B53" s="5"/>
      <c r="C53" s="5"/>
      <c r="D53" s="5"/>
      <c r="O53" s="5"/>
    </row>
    <row r="54" spans="1:15" x14ac:dyDescent="0.3">
      <c r="A54" s="5"/>
      <c r="B54" s="5"/>
      <c r="C54" s="5"/>
      <c r="D54" s="5"/>
      <c r="O54" s="5"/>
    </row>
    <row r="55" spans="1:15" x14ac:dyDescent="0.3">
      <c r="A55" s="5"/>
      <c r="B55" s="5"/>
      <c r="C55" s="5"/>
      <c r="D55" s="5"/>
      <c r="O55" s="5"/>
    </row>
  </sheetData>
  <mergeCells count="5">
    <mergeCell ref="A10:C10"/>
    <mergeCell ref="H39:I39"/>
    <mergeCell ref="A40:B40"/>
    <mergeCell ref="E40:F40"/>
    <mergeCell ref="H40:I40"/>
  </mergeCells>
  <pageMargins left="0.7" right="0.7" top="0.75" bottom="0.75" header="0.3" footer="0.3"/>
  <pageSetup paperSize="5" scale="8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7"/>
  <sheetViews>
    <sheetView topLeftCell="A19" workbookViewId="0">
      <selection activeCell="E27" sqref="E27"/>
    </sheetView>
  </sheetViews>
  <sheetFormatPr baseColWidth="10" defaultRowHeight="14.4" x14ac:dyDescent="0.3"/>
  <cols>
    <col min="5" max="5" width="15" customWidth="1"/>
    <col min="6" max="6" width="14.33203125" style="72" customWidth="1"/>
    <col min="7" max="7" width="23.88671875" customWidth="1"/>
    <col min="8" max="8" width="23.109375" customWidth="1"/>
    <col min="9" max="10" width="11.5546875" style="73"/>
    <col min="11" max="11" width="11.5546875" style="74" bestFit="1" customWidth="1"/>
    <col min="12" max="12" width="11.5546875" style="74" customWidth="1"/>
    <col min="13" max="13" width="11.5546875" style="74" bestFit="1" customWidth="1"/>
    <col min="14" max="14" width="15.6640625" style="74" bestFit="1" customWidth="1"/>
  </cols>
  <sheetData>
    <row r="1" spans="1:14" x14ac:dyDescent="0.3">
      <c r="A1" s="36"/>
      <c r="B1" s="37"/>
      <c r="C1" s="37"/>
      <c r="D1" s="37"/>
      <c r="E1" s="37"/>
      <c r="F1" s="38"/>
      <c r="G1" s="37"/>
      <c r="H1" s="39"/>
      <c r="I1" s="40"/>
      <c r="J1" s="40"/>
      <c r="K1" s="41"/>
      <c r="L1" s="42"/>
      <c r="M1" s="42"/>
      <c r="N1" s="42"/>
    </row>
    <row r="2" spans="1:14" x14ac:dyDescent="0.3">
      <c r="A2" s="37"/>
      <c r="B2" s="37"/>
      <c r="C2" s="37"/>
      <c r="D2" s="37"/>
      <c r="E2" s="37"/>
      <c r="F2" s="38"/>
      <c r="G2" s="37"/>
      <c r="H2" s="39"/>
      <c r="I2" s="40"/>
      <c r="J2" s="40"/>
      <c r="K2" s="41"/>
      <c r="L2" s="42"/>
      <c r="M2" s="42"/>
      <c r="N2" s="42"/>
    </row>
    <row r="3" spans="1:14" x14ac:dyDescent="0.3">
      <c r="A3" s="37"/>
      <c r="B3" s="37"/>
      <c r="C3" s="37"/>
      <c r="D3" s="37"/>
      <c r="E3" s="37"/>
      <c r="F3" s="38"/>
      <c r="G3" s="37"/>
      <c r="H3" s="39"/>
      <c r="I3" s="40"/>
      <c r="J3" s="40"/>
      <c r="K3" s="41"/>
      <c r="L3" s="42"/>
      <c r="M3" s="42"/>
      <c r="N3" s="42"/>
    </row>
    <row r="4" spans="1:14" x14ac:dyDescent="0.3">
      <c r="A4" s="37"/>
      <c r="B4" s="37"/>
      <c r="C4" s="37"/>
      <c r="D4" s="37"/>
      <c r="E4" s="37"/>
      <c r="F4" s="38"/>
      <c r="G4" s="37"/>
      <c r="H4" s="39"/>
      <c r="I4" s="40"/>
      <c r="J4" s="40"/>
      <c r="K4" s="41"/>
      <c r="L4" s="42"/>
      <c r="M4" s="42"/>
      <c r="N4" s="42"/>
    </row>
    <row r="5" spans="1:14" x14ac:dyDescent="0.3">
      <c r="A5" s="37"/>
      <c r="B5" s="37"/>
      <c r="C5" s="37"/>
      <c r="D5" s="37"/>
      <c r="E5" s="37"/>
      <c r="F5" s="38"/>
      <c r="G5" s="37"/>
      <c r="H5" s="39"/>
      <c r="I5" s="40"/>
      <c r="J5" s="40"/>
      <c r="K5" s="41"/>
      <c r="L5" s="42"/>
      <c r="M5" s="42"/>
      <c r="N5" s="42"/>
    </row>
    <row r="6" spans="1:14" x14ac:dyDescent="0.3">
      <c r="A6" s="37"/>
      <c r="B6" s="37"/>
      <c r="C6" s="37"/>
      <c r="D6" s="37"/>
      <c r="E6" s="37"/>
      <c r="F6" s="38"/>
      <c r="G6" s="37"/>
      <c r="H6" s="39"/>
      <c r="I6" s="40"/>
      <c r="J6" s="40"/>
      <c r="K6" s="41"/>
      <c r="L6" s="42"/>
      <c r="M6" s="42"/>
      <c r="N6" s="42"/>
    </row>
    <row r="7" spans="1:14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s="6" customFormat="1" ht="12" x14ac:dyDescent="0.25">
      <c r="A8" s="10" t="s">
        <v>1</v>
      </c>
      <c r="B8" s="8" t="s">
        <v>36</v>
      </c>
      <c r="C8" s="8" t="s">
        <v>2</v>
      </c>
      <c r="D8" s="8" t="s">
        <v>37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4" x14ac:dyDescent="0.3">
      <c r="A9" s="48"/>
      <c r="B9" s="44"/>
      <c r="C9" s="44"/>
      <c r="D9" s="44"/>
      <c r="E9" s="44"/>
      <c r="F9" s="45"/>
      <c r="G9" s="46"/>
      <c r="H9" s="46"/>
      <c r="I9" s="44"/>
      <c r="J9" s="44"/>
      <c r="K9" s="47"/>
      <c r="L9" s="47"/>
      <c r="M9" s="47"/>
      <c r="N9" s="47"/>
    </row>
    <row r="10" spans="1:14" ht="22.5" customHeight="1" x14ac:dyDescent="0.3">
      <c r="A10" s="592" t="s">
        <v>5</v>
      </c>
      <c r="B10" s="592"/>
      <c r="C10" s="592"/>
      <c r="D10" s="49" t="s">
        <v>6</v>
      </c>
      <c r="E10" s="44"/>
      <c r="F10" s="45"/>
      <c r="G10" s="225"/>
      <c r="H10" s="50" t="s">
        <v>7</v>
      </c>
      <c r="I10" s="46" t="s">
        <v>35</v>
      </c>
      <c r="J10" s="44"/>
      <c r="K10" s="47"/>
      <c r="L10" s="47"/>
      <c r="M10" s="47"/>
      <c r="N10" s="47"/>
    </row>
    <row r="11" spans="1:14" ht="21" customHeight="1" x14ac:dyDescent="0.3">
      <c r="A11" s="51"/>
      <c r="B11" s="51"/>
      <c r="C11" s="51"/>
      <c r="D11" s="43" t="s">
        <v>8</v>
      </c>
      <c r="E11" s="44" t="s">
        <v>35</v>
      </c>
      <c r="F11" s="45"/>
      <c r="G11" s="225"/>
      <c r="H11" s="51" t="s">
        <v>9</v>
      </c>
      <c r="I11" s="46"/>
      <c r="J11" s="44"/>
      <c r="K11" s="47"/>
      <c r="L11" s="47"/>
      <c r="M11" s="47"/>
      <c r="N11" s="47"/>
    </row>
    <row r="12" spans="1:14" ht="9.75" customHeight="1" x14ac:dyDescent="0.3">
      <c r="A12" s="48"/>
      <c r="B12" s="48"/>
      <c r="C12" s="48"/>
      <c r="D12" s="48"/>
      <c r="E12" s="48"/>
      <c r="F12" s="226"/>
      <c r="G12" s="225"/>
      <c r="H12" s="225"/>
      <c r="I12" s="44"/>
      <c r="J12" s="227"/>
      <c r="K12" s="228"/>
      <c r="L12" s="229"/>
      <c r="M12" s="228"/>
      <c r="N12" s="228"/>
    </row>
    <row r="13" spans="1:14" x14ac:dyDescent="0.3">
      <c r="A13" s="593" t="s">
        <v>135</v>
      </c>
      <c r="B13" s="593"/>
      <c r="C13" s="52" t="s">
        <v>251</v>
      </c>
      <c r="D13" s="53"/>
      <c r="E13" s="53"/>
      <c r="F13" s="53"/>
      <c r="G13" s="53"/>
      <c r="H13" s="53"/>
      <c r="I13" s="54"/>
      <c r="J13" s="54"/>
      <c r="K13" s="55"/>
      <c r="L13" s="55"/>
      <c r="M13" s="55"/>
      <c r="N13" s="55"/>
    </row>
    <row r="14" spans="1:14" x14ac:dyDescent="0.3">
      <c r="A14" s="52" t="s">
        <v>136</v>
      </c>
      <c r="B14" s="52" t="s">
        <v>252</v>
      </c>
      <c r="C14" s="52"/>
      <c r="D14" s="53"/>
      <c r="E14" s="53"/>
      <c r="F14" s="53"/>
      <c r="G14" s="53"/>
      <c r="H14" s="53"/>
      <c r="I14" s="54"/>
      <c r="J14" s="54"/>
      <c r="K14" s="55"/>
      <c r="L14" s="55"/>
      <c r="M14" s="55"/>
      <c r="N14" s="55"/>
    </row>
    <row r="15" spans="1:14" ht="7.5" customHeight="1" x14ac:dyDescent="0.3">
      <c r="A15" s="230"/>
      <c r="B15" s="230"/>
      <c r="C15" s="56"/>
      <c r="D15" s="56"/>
      <c r="E15" s="56"/>
      <c r="F15" s="53"/>
      <c r="G15" s="53"/>
      <c r="H15" s="231"/>
      <c r="I15" s="232"/>
      <c r="J15" s="233"/>
      <c r="K15" s="234"/>
      <c r="L15" s="235"/>
      <c r="M15" s="234"/>
      <c r="N15" s="234"/>
    </row>
    <row r="16" spans="1:14" ht="20.399999999999999" x14ac:dyDescent="0.3">
      <c r="A16" s="31" t="s">
        <v>10</v>
      </c>
      <c r="B16" s="31" t="s">
        <v>11</v>
      </c>
      <c r="C16" s="31" t="s">
        <v>12</v>
      </c>
      <c r="D16" s="32" t="s">
        <v>13</v>
      </c>
      <c r="E16" s="33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</row>
    <row r="17" spans="1:14" s="66" customFormat="1" ht="20.399999999999999" x14ac:dyDescent="0.25">
      <c r="A17" s="390" t="s">
        <v>445</v>
      </c>
      <c r="B17" s="391" t="s">
        <v>446</v>
      </c>
      <c r="C17" s="392">
        <v>42437</v>
      </c>
      <c r="D17" s="390">
        <v>464</v>
      </c>
      <c r="E17" s="392">
        <v>42424</v>
      </c>
      <c r="F17" s="424" t="s">
        <v>1140</v>
      </c>
      <c r="G17" s="394" t="s">
        <v>200</v>
      </c>
      <c r="H17" s="394" t="s">
        <v>56</v>
      </c>
      <c r="I17" s="390" t="s">
        <v>57</v>
      </c>
      <c r="J17" s="398">
        <v>1</v>
      </c>
      <c r="K17" s="376">
        <v>1400</v>
      </c>
      <c r="L17" s="376">
        <f>+J17*K17</f>
        <v>1400</v>
      </c>
      <c r="M17" s="376">
        <f>+L17*0.16</f>
        <v>224</v>
      </c>
      <c r="N17" s="376">
        <f>+L17+M17</f>
        <v>1624</v>
      </c>
    </row>
    <row r="18" spans="1:14" s="66" customFormat="1" ht="20.399999999999999" x14ac:dyDescent="0.25">
      <c r="A18" s="390" t="s">
        <v>445</v>
      </c>
      <c r="B18" s="391" t="s">
        <v>446</v>
      </c>
      <c r="C18" s="392">
        <v>42437</v>
      </c>
      <c r="D18" s="390">
        <v>464</v>
      </c>
      <c r="E18" s="392">
        <v>42424</v>
      </c>
      <c r="F18" s="424" t="s">
        <v>1140</v>
      </c>
      <c r="G18" s="394" t="s">
        <v>200</v>
      </c>
      <c r="H18" s="394" t="s">
        <v>127</v>
      </c>
      <c r="I18" s="390" t="s">
        <v>57</v>
      </c>
      <c r="J18" s="398">
        <v>1</v>
      </c>
      <c r="K18" s="376">
        <v>1400</v>
      </c>
      <c r="L18" s="376">
        <f t="shared" ref="L18:L20" si="0">+J18*K18</f>
        <v>1400</v>
      </c>
      <c r="M18" s="376">
        <f t="shared" ref="M18:M20" si="1">+L18*0.16</f>
        <v>224</v>
      </c>
      <c r="N18" s="376">
        <f t="shared" ref="N18:N20" si="2">+L18+M18</f>
        <v>1624</v>
      </c>
    </row>
    <row r="19" spans="1:14" s="66" customFormat="1" ht="20.399999999999999" x14ac:dyDescent="0.25">
      <c r="A19" s="390" t="s">
        <v>447</v>
      </c>
      <c r="B19" s="391" t="s">
        <v>448</v>
      </c>
      <c r="C19" s="392">
        <v>42451</v>
      </c>
      <c r="D19" s="390">
        <v>844</v>
      </c>
      <c r="E19" s="392">
        <v>42445</v>
      </c>
      <c r="F19" s="424" t="s">
        <v>1107</v>
      </c>
      <c r="G19" s="394" t="s">
        <v>265</v>
      </c>
      <c r="H19" s="394" t="s">
        <v>305</v>
      </c>
      <c r="I19" s="390" t="s">
        <v>121</v>
      </c>
      <c r="J19" s="398">
        <v>461</v>
      </c>
      <c r="K19" s="376">
        <v>446</v>
      </c>
      <c r="L19" s="376">
        <f t="shared" si="0"/>
        <v>205606</v>
      </c>
      <c r="M19" s="376">
        <f t="shared" si="1"/>
        <v>32896.959999999999</v>
      </c>
      <c r="N19" s="376">
        <f t="shared" si="2"/>
        <v>238502.96</v>
      </c>
    </row>
    <row r="20" spans="1:14" s="66" customFormat="1" ht="20.399999999999999" x14ac:dyDescent="0.25">
      <c r="A20" s="390" t="s">
        <v>447</v>
      </c>
      <c r="B20" s="391" t="s">
        <v>448</v>
      </c>
      <c r="C20" s="392">
        <v>42451</v>
      </c>
      <c r="D20" s="390">
        <v>844</v>
      </c>
      <c r="E20" s="392">
        <v>42445</v>
      </c>
      <c r="F20" s="424" t="s">
        <v>1107</v>
      </c>
      <c r="G20" s="394" t="s">
        <v>265</v>
      </c>
      <c r="H20" s="394" t="s">
        <v>266</v>
      </c>
      <c r="I20" s="390" t="s">
        <v>53</v>
      </c>
      <c r="J20" s="398">
        <v>7</v>
      </c>
      <c r="K20" s="376">
        <v>985</v>
      </c>
      <c r="L20" s="376">
        <f t="shared" si="0"/>
        <v>6895</v>
      </c>
      <c r="M20" s="376">
        <f t="shared" si="1"/>
        <v>1103.2</v>
      </c>
      <c r="N20" s="376">
        <f t="shared" si="2"/>
        <v>7998.2</v>
      </c>
    </row>
    <row r="21" spans="1:14" s="66" customFormat="1" ht="12" x14ac:dyDescent="0.25">
      <c r="A21" s="68"/>
      <c r="B21" s="68"/>
      <c r="C21" s="68"/>
      <c r="D21" s="68"/>
      <c r="E21" s="68"/>
      <c r="F21" s="62"/>
      <c r="G21" s="68"/>
      <c r="H21" s="68"/>
      <c r="I21" s="70"/>
      <c r="J21" s="70"/>
      <c r="K21" s="71"/>
      <c r="L21" s="71"/>
      <c r="M21" s="71"/>
      <c r="N21" s="71">
        <f>SUM(N17:N20)</f>
        <v>249749.16</v>
      </c>
    </row>
    <row r="23" spans="1:14" x14ac:dyDescent="0.3">
      <c r="A23" t="s">
        <v>137</v>
      </c>
      <c r="B23">
        <v>1223</v>
      </c>
    </row>
    <row r="30" spans="1:14" x14ac:dyDescent="0.3">
      <c r="G30" s="74"/>
    </row>
    <row r="31" spans="1:14" s="81" customFormat="1" ht="10.199999999999999" x14ac:dyDescent="0.2">
      <c r="A31" s="75" t="s">
        <v>28</v>
      </c>
      <c r="B31" s="75"/>
      <c r="C31" s="76"/>
      <c r="D31" s="75"/>
      <c r="E31" s="77" t="s">
        <v>29</v>
      </c>
      <c r="F31" s="78"/>
      <c r="G31" s="79"/>
      <c r="H31" s="594" t="s">
        <v>63</v>
      </c>
      <c r="I31" s="594"/>
      <c r="J31" s="77"/>
      <c r="K31" s="77" t="s">
        <v>64</v>
      </c>
      <c r="L31" s="77"/>
      <c r="M31" s="77"/>
      <c r="N31" s="80"/>
    </row>
    <row r="32" spans="1:14" s="81" customFormat="1" ht="10.199999999999999" x14ac:dyDescent="0.2">
      <c r="A32" s="595" t="s">
        <v>24</v>
      </c>
      <c r="B32" s="595"/>
      <c r="C32" s="82"/>
      <c r="D32" s="77"/>
      <c r="E32" s="595" t="s">
        <v>25</v>
      </c>
      <c r="F32" s="595"/>
      <c r="G32" s="79"/>
      <c r="H32" s="596" t="s">
        <v>32</v>
      </c>
      <c r="I32" s="596"/>
      <c r="J32" s="77"/>
      <c r="K32" s="77" t="s">
        <v>26</v>
      </c>
      <c r="L32" s="77"/>
      <c r="M32" s="77"/>
      <c r="N32" s="80"/>
    </row>
    <row r="33" spans="1:14" s="84" customFormat="1" ht="13.8" x14ac:dyDescent="0.3">
      <c r="A33" s="77"/>
      <c r="B33" s="77"/>
      <c r="C33" s="82"/>
      <c r="D33" s="77"/>
      <c r="E33" s="77"/>
      <c r="F33" s="83"/>
      <c r="G33" s="79"/>
      <c r="H33" s="79"/>
      <c r="I33" s="77"/>
      <c r="J33" s="77"/>
      <c r="K33" s="77"/>
      <c r="L33" s="77"/>
      <c r="M33" s="77"/>
      <c r="N33" s="80"/>
    </row>
    <row r="34" spans="1:14" s="84" customFormat="1" ht="13.8" x14ac:dyDescent="0.3">
      <c r="A34" s="85"/>
      <c r="B34" s="86"/>
      <c r="C34" s="87"/>
      <c r="D34" s="88" t="s">
        <v>27</v>
      </c>
      <c r="E34" s="88"/>
      <c r="F34" s="89"/>
      <c r="G34" s="88"/>
      <c r="H34" s="88"/>
      <c r="I34" s="88"/>
      <c r="J34" s="88"/>
      <c r="K34" s="88"/>
      <c r="L34" s="88"/>
      <c r="M34" s="88"/>
      <c r="N34" s="90"/>
    </row>
    <row r="35" spans="1:14" x14ac:dyDescent="0.3">
      <c r="E35" s="74"/>
      <c r="G35" s="74"/>
    </row>
    <row r="36" spans="1:14" x14ac:dyDescent="0.3">
      <c r="G36" s="91"/>
    </row>
    <row r="37" spans="1:14" x14ac:dyDescent="0.3">
      <c r="G37" s="91"/>
    </row>
  </sheetData>
  <mergeCells count="6">
    <mergeCell ref="A10:C10"/>
    <mergeCell ref="A13:B13"/>
    <mergeCell ref="H31:I31"/>
    <mergeCell ref="A32:B32"/>
    <mergeCell ref="E32:F32"/>
    <mergeCell ref="H32:I32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92"/>
  <sheetViews>
    <sheetView topLeftCell="A71" workbookViewId="0">
      <selection activeCell="G84" sqref="G84"/>
    </sheetView>
  </sheetViews>
  <sheetFormatPr baseColWidth="10" defaultColWidth="11.44140625" defaultRowHeight="14.4" x14ac:dyDescent="0.3"/>
  <cols>
    <col min="1" max="1" width="11.5546875" customWidth="1"/>
    <col min="2" max="2" width="18.109375" customWidth="1"/>
    <col min="3" max="3" width="11.5546875" customWidth="1"/>
    <col min="4" max="4" width="11.44140625" customWidth="1"/>
    <col min="5" max="5" width="10.109375" style="150" customWidth="1"/>
    <col min="6" max="6" width="14.33203125" customWidth="1"/>
    <col min="7" max="7" width="26.44140625" bestFit="1" customWidth="1"/>
    <col min="8" max="8" width="24.5546875" customWidth="1"/>
    <col min="9" max="9" width="10.44140625" customWidth="1"/>
    <col min="10" max="10" width="8.44140625" customWidth="1"/>
    <col min="11" max="13" width="12" customWidth="1"/>
    <col min="14" max="14" width="14.44140625" bestFit="1" customWidth="1"/>
    <col min="15" max="16" width="11.44140625" style="139"/>
    <col min="17" max="16384" width="11.44140625" style="66"/>
  </cols>
  <sheetData>
    <row r="1" spans="1:16" x14ac:dyDescent="0.3">
      <c r="A1" s="36"/>
      <c r="B1" s="37"/>
      <c r="C1" s="37"/>
      <c r="D1" s="37"/>
      <c r="E1" s="138"/>
      <c r="F1" s="37"/>
      <c r="G1" s="37"/>
      <c r="H1" s="39"/>
      <c r="I1" s="39"/>
      <c r="J1" s="39"/>
      <c r="K1" s="39"/>
      <c r="L1" s="37"/>
      <c r="M1" s="37"/>
      <c r="N1" s="37"/>
      <c r="P1" s="66"/>
    </row>
    <row r="2" spans="1:16" x14ac:dyDescent="0.3">
      <c r="A2" s="37"/>
      <c r="B2" s="37"/>
      <c r="C2" s="37"/>
      <c r="D2" s="37"/>
      <c r="E2" s="138"/>
      <c r="F2" s="37"/>
      <c r="G2" s="37"/>
      <c r="H2" s="39"/>
      <c r="I2" s="39"/>
      <c r="J2" s="39"/>
      <c r="K2" s="39"/>
      <c r="L2" s="37"/>
      <c r="M2" s="37"/>
      <c r="N2" s="37"/>
      <c r="P2" s="66"/>
    </row>
    <row r="3" spans="1:16" x14ac:dyDescent="0.3">
      <c r="A3" s="37"/>
      <c r="B3" s="37"/>
      <c r="C3" s="37"/>
      <c r="D3" s="37"/>
      <c r="E3" s="138"/>
      <c r="F3" s="37"/>
      <c r="G3" s="37"/>
      <c r="H3" s="39"/>
      <c r="I3" s="39"/>
      <c r="J3" s="39"/>
      <c r="K3" s="39"/>
      <c r="L3" s="37"/>
      <c r="M3" s="37"/>
      <c r="N3" s="37"/>
      <c r="P3" s="66"/>
    </row>
    <row r="4" spans="1:16" x14ac:dyDescent="0.3">
      <c r="A4" s="37"/>
      <c r="B4" s="37"/>
      <c r="C4" s="37"/>
      <c r="D4" s="37"/>
      <c r="E4" s="138"/>
      <c r="F4" s="37"/>
      <c r="G4" s="37"/>
      <c r="H4" s="39"/>
      <c r="I4" s="39"/>
      <c r="J4" s="39"/>
      <c r="K4" s="39"/>
      <c r="L4" s="37"/>
      <c r="M4" s="37"/>
      <c r="N4" s="37"/>
      <c r="P4" s="66"/>
    </row>
    <row r="5" spans="1:16" x14ac:dyDescent="0.3">
      <c r="A5" s="37"/>
      <c r="B5" s="37"/>
      <c r="C5" s="37"/>
      <c r="D5" s="37"/>
      <c r="E5" s="138"/>
      <c r="F5" s="37"/>
      <c r="G5" s="37"/>
      <c r="H5" s="39"/>
      <c r="I5" s="39"/>
      <c r="J5" s="39"/>
      <c r="K5" s="39"/>
      <c r="L5" s="37"/>
      <c r="M5" s="37"/>
      <c r="N5" s="37"/>
      <c r="P5" s="66"/>
    </row>
    <row r="6" spans="1:16" x14ac:dyDescent="0.3">
      <c r="A6" s="37"/>
      <c r="B6" s="37"/>
      <c r="C6" s="37"/>
      <c r="D6" s="37"/>
      <c r="E6" s="138"/>
      <c r="F6" s="37"/>
      <c r="G6" s="37"/>
      <c r="H6" s="39"/>
      <c r="I6" s="39"/>
      <c r="J6" s="39"/>
      <c r="K6" s="39"/>
      <c r="L6" s="37"/>
      <c r="M6" s="37"/>
      <c r="N6" s="37"/>
      <c r="P6" s="66"/>
    </row>
    <row r="7" spans="1:16" s="6" customFormat="1" ht="12" x14ac:dyDescent="0.25">
      <c r="A7" s="265" t="s">
        <v>0</v>
      </c>
      <c r="B7" s="7"/>
      <c r="C7" s="7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6" s="6" customFormat="1" ht="12" x14ac:dyDescent="0.25">
      <c r="A8" s="10" t="s">
        <v>1</v>
      </c>
      <c r="B8" s="8" t="s">
        <v>36</v>
      </c>
      <c r="C8" s="8" t="s">
        <v>2</v>
      </c>
      <c r="D8" s="8" t="s">
        <v>37</v>
      </c>
      <c r="E8" s="8" t="s">
        <v>3</v>
      </c>
      <c r="F8" s="8">
        <v>2016</v>
      </c>
      <c r="G8" s="9"/>
      <c r="H8" s="9"/>
      <c r="I8" s="8"/>
      <c r="J8" s="8"/>
      <c r="K8" s="8"/>
      <c r="L8" s="8"/>
      <c r="M8" s="8"/>
      <c r="N8" s="8"/>
    </row>
    <row r="9" spans="1:16" x14ac:dyDescent="0.3">
      <c r="A9" s="48"/>
      <c r="B9" s="44"/>
      <c r="C9" s="44"/>
      <c r="D9" s="44"/>
      <c r="E9" s="140"/>
      <c r="F9" s="44"/>
      <c r="G9" s="46"/>
      <c r="H9" s="46"/>
      <c r="I9" s="44"/>
      <c r="J9" s="44"/>
      <c r="K9" s="44"/>
      <c r="L9" s="44"/>
      <c r="M9" s="44"/>
      <c r="N9" s="44"/>
      <c r="P9" s="66"/>
    </row>
    <row r="10" spans="1:16" ht="20.399999999999999" x14ac:dyDescent="0.3">
      <c r="A10" s="592" t="s">
        <v>5</v>
      </c>
      <c r="B10" s="592"/>
      <c r="C10" s="592"/>
      <c r="D10" s="45" t="s">
        <v>6</v>
      </c>
      <c r="E10" s="140" t="s">
        <v>35</v>
      </c>
      <c r="F10" s="44"/>
      <c r="G10" s="225"/>
      <c r="H10" s="50" t="s">
        <v>7</v>
      </c>
      <c r="I10" s="51" t="s">
        <v>35</v>
      </c>
      <c r="J10" s="44"/>
      <c r="K10" s="44"/>
      <c r="L10" s="44"/>
      <c r="M10" s="44"/>
      <c r="N10" s="44"/>
      <c r="P10" s="66"/>
    </row>
    <row r="11" spans="1:16" ht="21" customHeight="1" x14ac:dyDescent="0.3">
      <c r="A11" s="51"/>
      <c r="B11" s="51"/>
      <c r="C11" s="51"/>
      <c r="D11" s="45" t="s">
        <v>8</v>
      </c>
      <c r="E11" s="223"/>
      <c r="F11" s="44"/>
      <c r="G11" s="225"/>
      <c r="H11" s="51" t="s">
        <v>9</v>
      </c>
      <c r="I11" s="51"/>
      <c r="J11" s="44"/>
      <c r="K11" s="44"/>
      <c r="L11" s="44"/>
      <c r="M11" s="44"/>
      <c r="N11" s="44"/>
      <c r="P11" s="66"/>
    </row>
    <row r="12" spans="1:16" x14ac:dyDescent="0.3">
      <c r="A12" s="48"/>
      <c r="B12" s="48"/>
      <c r="C12" s="48"/>
      <c r="D12" s="48"/>
      <c r="E12" s="259"/>
      <c r="F12" s="48"/>
      <c r="G12" s="225"/>
      <c r="H12" s="225"/>
      <c r="I12" s="48"/>
      <c r="J12" s="254"/>
      <c r="K12" s="228"/>
      <c r="L12" s="229"/>
      <c r="M12" s="228"/>
      <c r="N12" s="260"/>
      <c r="P12" s="66"/>
    </row>
    <row r="13" spans="1:16" x14ac:dyDescent="0.3">
      <c r="A13" s="52" t="s">
        <v>70</v>
      </c>
      <c r="B13" s="52"/>
      <c r="C13" s="52"/>
      <c r="D13" s="53"/>
      <c r="E13" s="141"/>
      <c r="F13" s="53"/>
      <c r="G13" s="53"/>
      <c r="H13" s="53"/>
      <c r="I13" s="142"/>
      <c r="J13" s="142"/>
      <c r="K13" s="55"/>
      <c r="L13" s="55"/>
      <c r="M13" s="55"/>
      <c r="N13" s="55"/>
      <c r="P13" s="66"/>
    </row>
    <row r="14" spans="1:16" x14ac:dyDescent="0.3">
      <c r="A14" s="52" t="s">
        <v>71</v>
      </c>
      <c r="B14" s="52"/>
      <c r="C14" s="52"/>
      <c r="D14" s="53"/>
      <c r="E14" s="141"/>
      <c r="F14" s="53"/>
      <c r="G14" s="53"/>
      <c r="H14" s="53"/>
      <c r="I14" s="142"/>
      <c r="J14" s="142"/>
      <c r="K14" s="55"/>
      <c r="L14" s="55"/>
      <c r="M14" s="55"/>
      <c r="N14" s="55"/>
      <c r="P14" s="66"/>
    </row>
    <row r="15" spans="1:16" x14ac:dyDescent="0.3">
      <c r="A15" s="230"/>
      <c r="B15" s="230"/>
      <c r="C15" s="56"/>
      <c r="D15" s="56"/>
      <c r="E15" s="143"/>
      <c r="F15" s="56"/>
      <c r="G15" s="53"/>
      <c r="H15" s="231"/>
      <c r="I15" s="232"/>
      <c r="J15" s="258"/>
      <c r="K15" s="234"/>
      <c r="L15" s="235"/>
      <c r="M15" s="234"/>
      <c r="N15" s="234"/>
      <c r="P15" s="66"/>
    </row>
    <row r="16" spans="1:16" ht="20.399999999999999" x14ac:dyDescent="0.25">
      <c r="A16" s="31" t="s">
        <v>10</v>
      </c>
      <c r="B16" s="31" t="s">
        <v>11</v>
      </c>
      <c r="C16" s="31" t="s">
        <v>12</v>
      </c>
      <c r="D16" s="32" t="s">
        <v>13</v>
      </c>
      <c r="E16" s="144" t="s">
        <v>14</v>
      </c>
      <c r="F16" s="33" t="s">
        <v>15</v>
      </c>
      <c r="G16" s="31" t="s">
        <v>16</v>
      </c>
      <c r="H16" s="57" t="s">
        <v>17</v>
      </c>
      <c r="I16" s="31" t="s">
        <v>18</v>
      </c>
      <c r="J16" s="34" t="s">
        <v>19</v>
      </c>
      <c r="K16" s="58" t="s">
        <v>20</v>
      </c>
      <c r="L16" s="58" t="s">
        <v>21</v>
      </c>
      <c r="M16" s="58" t="s">
        <v>22</v>
      </c>
      <c r="N16" s="58" t="s">
        <v>23</v>
      </c>
      <c r="O16" s="135"/>
      <c r="P16" s="66"/>
    </row>
    <row r="17" spans="1:16" s="146" customFormat="1" ht="13.8" x14ac:dyDescent="0.3">
      <c r="A17" s="354" t="s">
        <v>481</v>
      </c>
      <c r="B17" s="354" t="s">
        <v>482</v>
      </c>
      <c r="C17" s="430">
        <v>42410</v>
      </c>
      <c r="D17" s="398" t="s">
        <v>166</v>
      </c>
      <c r="E17" s="431">
        <v>42402</v>
      </c>
      <c r="F17" s="423" t="s">
        <v>97</v>
      </c>
      <c r="G17" s="432" t="s">
        <v>167</v>
      </c>
      <c r="H17" s="423" t="s">
        <v>168</v>
      </c>
      <c r="I17" s="398" t="s">
        <v>53</v>
      </c>
      <c r="J17" s="398">
        <v>3</v>
      </c>
      <c r="K17" s="433">
        <v>480</v>
      </c>
      <c r="L17" s="433">
        <f>+J17*K17</f>
        <v>1440</v>
      </c>
      <c r="M17" s="433">
        <f>+L17*0.16</f>
        <v>230.4</v>
      </c>
      <c r="N17" s="402">
        <f>+L17+M17</f>
        <v>1670.4</v>
      </c>
      <c r="O17" s="145"/>
      <c r="P17" s="145"/>
    </row>
    <row r="18" spans="1:16" s="146" customFormat="1" ht="13.8" x14ac:dyDescent="0.3">
      <c r="A18" s="354" t="s">
        <v>481</v>
      </c>
      <c r="B18" s="355" t="s">
        <v>482</v>
      </c>
      <c r="C18" s="430">
        <v>42410</v>
      </c>
      <c r="D18" s="398" t="s">
        <v>166</v>
      </c>
      <c r="E18" s="431">
        <v>42402</v>
      </c>
      <c r="F18" s="423" t="s">
        <v>97</v>
      </c>
      <c r="G18" s="432" t="s">
        <v>167</v>
      </c>
      <c r="H18" s="434" t="s">
        <v>169</v>
      </c>
      <c r="I18" s="354" t="s">
        <v>53</v>
      </c>
      <c r="J18" s="355">
        <v>24</v>
      </c>
      <c r="K18" s="435">
        <v>10</v>
      </c>
      <c r="L18" s="433">
        <f t="shared" ref="L18:L78" si="0">+J18*K18</f>
        <v>240</v>
      </c>
      <c r="M18" s="433">
        <f t="shared" ref="M18:M78" si="1">+L18*0.16</f>
        <v>38.4</v>
      </c>
      <c r="N18" s="402">
        <f t="shared" ref="N18:N78" si="2">+L18+M18</f>
        <v>278.39999999999998</v>
      </c>
      <c r="O18" s="145"/>
      <c r="P18" s="145"/>
    </row>
    <row r="19" spans="1:16" s="146" customFormat="1" ht="13.8" x14ac:dyDescent="0.3">
      <c r="A19" s="398" t="s">
        <v>481</v>
      </c>
      <c r="B19" s="398" t="s">
        <v>482</v>
      </c>
      <c r="C19" s="404">
        <v>42410</v>
      </c>
      <c r="D19" s="398" t="s">
        <v>166</v>
      </c>
      <c r="E19" s="431">
        <v>42402</v>
      </c>
      <c r="F19" s="423" t="s">
        <v>97</v>
      </c>
      <c r="G19" s="432" t="s">
        <v>167</v>
      </c>
      <c r="H19" s="432" t="s">
        <v>170</v>
      </c>
      <c r="I19" s="354" t="s">
        <v>53</v>
      </c>
      <c r="J19" s="398">
        <v>34</v>
      </c>
      <c r="K19" s="433">
        <v>28</v>
      </c>
      <c r="L19" s="433">
        <f t="shared" si="0"/>
        <v>952</v>
      </c>
      <c r="M19" s="433">
        <f t="shared" si="1"/>
        <v>152.32</v>
      </c>
      <c r="N19" s="402">
        <f t="shared" si="2"/>
        <v>1104.32</v>
      </c>
      <c r="O19" s="145"/>
      <c r="P19" s="145"/>
    </row>
    <row r="20" spans="1:16" s="146" customFormat="1" ht="13.8" x14ac:dyDescent="0.3">
      <c r="A20" s="398" t="s">
        <v>481</v>
      </c>
      <c r="B20" s="398" t="s">
        <v>482</v>
      </c>
      <c r="C20" s="404">
        <v>42410</v>
      </c>
      <c r="D20" s="398" t="s">
        <v>166</v>
      </c>
      <c r="E20" s="431">
        <v>42402</v>
      </c>
      <c r="F20" s="423" t="s">
        <v>97</v>
      </c>
      <c r="G20" s="432" t="s">
        <v>167</v>
      </c>
      <c r="H20" s="434" t="s">
        <v>171</v>
      </c>
      <c r="I20" s="354" t="s">
        <v>53</v>
      </c>
      <c r="J20" s="355">
        <v>40</v>
      </c>
      <c r="K20" s="435">
        <v>40</v>
      </c>
      <c r="L20" s="433">
        <f t="shared" si="0"/>
        <v>1600</v>
      </c>
      <c r="M20" s="433">
        <f t="shared" si="1"/>
        <v>256</v>
      </c>
      <c r="N20" s="402">
        <f t="shared" si="2"/>
        <v>1856</v>
      </c>
      <c r="O20" s="145"/>
      <c r="P20" s="145"/>
    </row>
    <row r="21" spans="1:16" s="146" customFormat="1" ht="13.8" x14ac:dyDescent="0.3">
      <c r="A21" s="398" t="s">
        <v>481</v>
      </c>
      <c r="B21" s="398" t="s">
        <v>482</v>
      </c>
      <c r="C21" s="404">
        <v>42410</v>
      </c>
      <c r="D21" s="398" t="s">
        <v>166</v>
      </c>
      <c r="E21" s="431">
        <v>42402</v>
      </c>
      <c r="F21" s="423" t="s">
        <v>97</v>
      </c>
      <c r="G21" s="432" t="s">
        <v>167</v>
      </c>
      <c r="H21" s="434" t="s">
        <v>172</v>
      </c>
      <c r="I21" s="354" t="s">
        <v>53</v>
      </c>
      <c r="J21" s="355">
        <v>14</v>
      </c>
      <c r="K21" s="435">
        <v>25</v>
      </c>
      <c r="L21" s="433">
        <f t="shared" si="0"/>
        <v>350</v>
      </c>
      <c r="M21" s="433">
        <f t="shared" si="1"/>
        <v>56</v>
      </c>
      <c r="N21" s="402">
        <f t="shared" si="2"/>
        <v>406</v>
      </c>
      <c r="O21" s="145"/>
      <c r="P21" s="145"/>
    </row>
    <row r="22" spans="1:16" s="146" customFormat="1" ht="13.8" x14ac:dyDescent="0.3">
      <c r="A22" s="398" t="s">
        <v>483</v>
      </c>
      <c r="B22" s="398" t="s">
        <v>484</v>
      </c>
      <c r="C22" s="404">
        <v>42410</v>
      </c>
      <c r="D22" s="360">
        <v>1522</v>
      </c>
      <c r="E22" s="436">
        <v>42401</v>
      </c>
      <c r="F22" s="423" t="s">
        <v>105</v>
      </c>
      <c r="G22" s="305" t="s">
        <v>106</v>
      </c>
      <c r="H22" s="432" t="s">
        <v>182</v>
      </c>
      <c r="I22" s="354" t="s">
        <v>53</v>
      </c>
      <c r="J22" s="398">
        <v>1</v>
      </c>
      <c r="K22" s="433">
        <v>73.28</v>
      </c>
      <c r="L22" s="433">
        <f t="shared" si="0"/>
        <v>73.28</v>
      </c>
      <c r="M22" s="433">
        <f t="shared" si="1"/>
        <v>11.7248</v>
      </c>
      <c r="N22" s="402">
        <f t="shared" si="2"/>
        <v>85.004800000000003</v>
      </c>
      <c r="O22" s="145"/>
      <c r="P22" s="145"/>
    </row>
    <row r="23" spans="1:16" s="146" customFormat="1" ht="13.8" x14ac:dyDescent="0.3">
      <c r="A23" s="398" t="s">
        <v>483</v>
      </c>
      <c r="B23" s="398" t="s">
        <v>484</v>
      </c>
      <c r="C23" s="404">
        <v>42410</v>
      </c>
      <c r="D23" s="360">
        <v>1522</v>
      </c>
      <c r="E23" s="436">
        <v>42401</v>
      </c>
      <c r="F23" s="423" t="s">
        <v>105</v>
      </c>
      <c r="G23" s="305" t="s">
        <v>106</v>
      </c>
      <c r="H23" s="432" t="s">
        <v>178</v>
      </c>
      <c r="I23" s="354" t="s">
        <v>53</v>
      </c>
      <c r="J23" s="398">
        <v>25</v>
      </c>
      <c r="K23" s="402">
        <v>5.17</v>
      </c>
      <c r="L23" s="433">
        <f t="shared" si="0"/>
        <v>129.25</v>
      </c>
      <c r="M23" s="433">
        <f t="shared" si="1"/>
        <v>20.68</v>
      </c>
      <c r="N23" s="402">
        <f t="shared" si="2"/>
        <v>149.93</v>
      </c>
      <c r="O23" s="145"/>
      <c r="P23" s="145"/>
    </row>
    <row r="24" spans="1:16" s="146" customFormat="1" ht="13.8" x14ac:dyDescent="0.3">
      <c r="A24" s="398" t="s">
        <v>483</v>
      </c>
      <c r="B24" s="398" t="s">
        <v>484</v>
      </c>
      <c r="C24" s="404">
        <v>42410</v>
      </c>
      <c r="D24" s="360">
        <v>1522</v>
      </c>
      <c r="E24" s="436">
        <v>42401</v>
      </c>
      <c r="F24" s="423" t="s">
        <v>105</v>
      </c>
      <c r="G24" s="305" t="s">
        <v>106</v>
      </c>
      <c r="H24" s="432" t="s">
        <v>179</v>
      </c>
      <c r="I24" s="354" t="s">
        <v>53</v>
      </c>
      <c r="J24" s="398">
        <v>25</v>
      </c>
      <c r="K24" s="402">
        <v>56.03</v>
      </c>
      <c r="L24" s="433">
        <f t="shared" si="0"/>
        <v>1400.75</v>
      </c>
      <c r="M24" s="433">
        <f t="shared" si="1"/>
        <v>224.12</v>
      </c>
      <c r="N24" s="402">
        <f t="shared" si="2"/>
        <v>1624.87</v>
      </c>
      <c r="O24" s="145"/>
      <c r="P24" s="145"/>
    </row>
    <row r="25" spans="1:16" s="146" customFormat="1" ht="13.8" x14ac:dyDescent="0.3">
      <c r="A25" s="398" t="s">
        <v>483</v>
      </c>
      <c r="B25" s="398" t="s">
        <v>484</v>
      </c>
      <c r="C25" s="404">
        <v>42410</v>
      </c>
      <c r="D25" s="360">
        <v>1522</v>
      </c>
      <c r="E25" s="436">
        <v>42401</v>
      </c>
      <c r="F25" s="423" t="s">
        <v>105</v>
      </c>
      <c r="G25" s="305" t="s">
        <v>106</v>
      </c>
      <c r="H25" s="432" t="s">
        <v>181</v>
      </c>
      <c r="I25" s="354" t="s">
        <v>53</v>
      </c>
      <c r="J25" s="398">
        <v>25</v>
      </c>
      <c r="K25" s="402">
        <v>13.79</v>
      </c>
      <c r="L25" s="433">
        <f t="shared" si="0"/>
        <v>344.75</v>
      </c>
      <c r="M25" s="433">
        <f t="shared" si="1"/>
        <v>55.160000000000004</v>
      </c>
      <c r="N25" s="402">
        <f t="shared" si="2"/>
        <v>399.91</v>
      </c>
      <c r="O25" s="145"/>
      <c r="P25" s="145"/>
    </row>
    <row r="26" spans="1:16" s="146" customFormat="1" ht="13.8" x14ac:dyDescent="0.3">
      <c r="A26" s="398" t="s">
        <v>483</v>
      </c>
      <c r="B26" s="398" t="s">
        <v>484</v>
      </c>
      <c r="C26" s="404">
        <v>42410</v>
      </c>
      <c r="D26" s="360">
        <v>1522</v>
      </c>
      <c r="E26" s="436">
        <v>42401</v>
      </c>
      <c r="F26" s="423" t="s">
        <v>105</v>
      </c>
      <c r="G26" s="305" t="s">
        <v>106</v>
      </c>
      <c r="H26" s="401" t="s">
        <v>183</v>
      </c>
      <c r="I26" s="354" t="s">
        <v>53</v>
      </c>
      <c r="J26" s="398">
        <v>25</v>
      </c>
      <c r="K26" s="433">
        <v>5.17</v>
      </c>
      <c r="L26" s="433">
        <f t="shared" si="0"/>
        <v>129.25</v>
      </c>
      <c r="M26" s="433">
        <f t="shared" si="1"/>
        <v>20.68</v>
      </c>
      <c r="N26" s="402">
        <f t="shared" si="2"/>
        <v>149.93</v>
      </c>
      <c r="O26" s="145"/>
      <c r="P26" s="145"/>
    </row>
    <row r="27" spans="1:16" s="146" customFormat="1" ht="13.8" x14ac:dyDescent="0.3">
      <c r="A27" s="354" t="s">
        <v>483</v>
      </c>
      <c r="B27" s="355" t="s">
        <v>484</v>
      </c>
      <c r="C27" s="430">
        <v>42410</v>
      </c>
      <c r="D27" s="360">
        <v>1522</v>
      </c>
      <c r="E27" s="436">
        <v>42401</v>
      </c>
      <c r="F27" s="423" t="s">
        <v>105</v>
      </c>
      <c r="G27" s="305" t="s">
        <v>106</v>
      </c>
      <c r="H27" s="423" t="s">
        <v>180</v>
      </c>
      <c r="I27" s="354" t="s">
        <v>53</v>
      </c>
      <c r="J27" s="398">
        <v>2</v>
      </c>
      <c r="K27" s="433">
        <v>4.3099999999999996</v>
      </c>
      <c r="L27" s="433">
        <f t="shared" si="0"/>
        <v>8.6199999999999992</v>
      </c>
      <c r="M27" s="433">
        <f t="shared" si="1"/>
        <v>1.3792</v>
      </c>
      <c r="N27" s="402">
        <f t="shared" si="2"/>
        <v>9.9991999999999983</v>
      </c>
      <c r="O27" s="145"/>
      <c r="P27" s="145"/>
    </row>
    <row r="28" spans="1:16" s="146" customFormat="1" ht="29.25" customHeight="1" x14ac:dyDescent="0.3">
      <c r="A28" s="354" t="s">
        <v>485</v>
      </c>
      <c r="B28" s="355" t="s">
        <v>486</v>
      </c>
      <c r="C28" s="430">
        <v>42410</v>
      </c>
      <c r="D28" s="398">
        <v>1523</v>
      </c>
      <c r="E28" s="431">
        <v>42401</v>
      </c>
      <c r="F28" s="423" t="s">
        <v>105</v>
      </c>
      <c r="G28" s="432" t="s">
        <v>106</v>
      </c>
      <c r="H28" s="423" t="s">
        <v>184</v>
      </c>
      <c r="I28" s="398" t="s">
        <v>120</v>
      </c>
      <c r="J28" s="398">
        <v>10</v>
      </c>
      <c r="K28" s="433">
        <v>600</v>
      </c>
      <c r="L28" s="433">
        <f t="shared" si="0"/>
        <v>6000</v>
      </c>
      <c r="M28" s="433">
        <f t="shared" si="1"/>
        <v>960</v>
      </c>
      <c r="N28" s="402">
        <f t="shared" si="2"/>
        <v>6960</v>
      </c>
      <c r="O28" s="145"/>
      <c r="P28" s="145"/>
    </row>
    <row r="29" spans="1:16" s="146" customFormat="1" ht="13.8" x14ac:dyDescent="0.3">
      <c r="A29" s="398" t="s">
        <v>485</v>
      </c>
      <c r="B29" s="398" t="s">
        <v>486</v>
      </c>
      <c r="C29" s="404">
        <v>42410</v>
      </c>
      <c r="D29" s="398">
        <v>1523</v>
      </c>
      <c r="E29" s="431">
        <v>42401</v>
      </c>
      <c r="F29" s="423" t="s">
        <v>105</v>
      </c>
      <c r="G29" s="432" t="s">
        <v>106</v>
      </c>
      <c r="H29" s="423" t="s">
        <v>185</v>
      </c>
      <c r="I29" s="398" t="s">
        <v>53</v>
      </c>
      <c r="J29" s="398">
        <v>11</v>
      </c>
      <c r="K29" s="433">
        <v>16.38</v>
      </c>
      <c r="L29" s="433">
        <f t="shared" si="0"/>
        <v>180.17999999999998</v>
      </c>
      <c r="M29" s="433">
        <f t="shared" si="1"/>
        <v>28.828799999999998</v>
      </c>
      <c r="N29" s="402">
        <f t="shared" si="2"/>
        <v>209.00879999999998</v>
      </c>
      <c r="O29" s="145"/>
      <c r="P29" s="145"/>
    </row>
    <row r="30" spans="1:16" s="146" customFormat="1" ht="13.8" x14ac:dyDescent="0.3">
      <c r="A30" s="354" t="s">
        <v>485</v>
      </c>
      <c r="B30" s="354" t="s">
        <v>486</v>
      </c>
      <c r="C30" s="430">
        <v>42410</v>
      </c>
      <c r="D30" s="398">
        <v>1523</v>
      </c>
      <c r="E30" s="431">
        <v>42401</v>
      </c>
      <c r="F30" s="423" t="s">
        <v>105</v>
      </c>
      <c r="G30" s="432" t="s">
        <v>106</v>
      </c>
      <c r="H30" s="432" t="s">
        <v>186</v>
      </c>
      <c r="I30" s="398" t="s">
        <v>53</v>
      </c>
      <c r="J30" s="398">
        <v>22</v>
      </c>
      <c r="K30" s="433">
        <v>8.6199999999999992</v>
      </c>
      <c r="L30" s="433">
        <f t="shared" si="0"/>
        <v>189.64</v>
      </c>
      <c r="M30" s="433">
        <f t="shared" si="1"/>
        <v>30.342399999999998</v>
      </c>
      <c r="N30" s="402">
        <f t="shared" si="2"/>
        <v>219.98239999999998</v>
      </c>
      <c r="O30" s="145"/>
      <c r="P30" s="145"/>
    </row>
    <row r="31" spans="1:16" s="146" customFormat="1" ht="13.8" x14ac:dyDescent="0.3">
      <c r="A31" s="398" t="s">
        <v>485</v>
      </c>
      <c r="B31" s="398" t="s">
        <v>486</v>
      </c>
      <c r="C31" s="404">
        <v>42410</v>
      </c>
      <c r="D31" s="398">
        <v>1523</v>
      </c>
      <c r="E31" s="431">
        <v>42401</v>
      </c>
      <c r="F31" s="423" t="s">
        <v>105</v>
      </c>
      <c r="G31" s="432" t="s">
        <v>106</v>
      </c>
      <c r="H31" s="432" t="s">
        <v>187</v>
      </c>
      <c r="I31" s="398" t="s">
        <v>121</v>
      </c>
      <c r="J31" s="398">
        <v>2</v>
      </c>
      <c r="K31" s="402">
        <v>530.16999999999996</v>
      </c>
      <c r="L31" s="433">
        <f t="shared" si="0"/>
        <v>1060.3399999999999</v>
      </c>
      <c r="M31" s="433">
        <f t="shared" si="1"/>
        <v>169.65439999999998</v>
      </c>
      <c r="N31" s="402">
        <f t="shared" si="2"/>
        <v>1229.9943999999998</v>
      </c>
      <c r="O31" s="145"/>
      <c r="P31" s="145"/>
    </row>
    <row r="32" spans="1:16" s="146" customFormat="1" ht="13.8" x14ac:dyDescent="0.3">
      <c r="A32" s="398" t="s">
        <v>485</v>
      </c>
      <c r="B32" s="398" t="s">
        <v>486</v>
      </c>
      <c r="C32" s="404">
        <v>42410</v>
      </c>
      <c r="D32" s="398">
        <v>1523</v>
      </c>
      <c r="E32" s="431">
        <v>42401</v>
      </c>
      <c r="F32" s="423" t="s">
        <v>105</v>
      </c>
      <c r="G32" s="432" t="s">
        <v>106</v>
      </c>
      <c r="H32" s="432" t="s">
        <v>188</v>
      </c>
      <c r="I32" s="398" t="s">
        <v>53</v>
      </c>
      <c r="J32" s="398">
        <v>3</v>
      </c>
      <c r="K32" s="402">
        <v>51.73</v>
      </c>
      <c r="L32" s="433">
        <f t="shared" si="0"/>
        <v>155.19</v>
      </c>
      <c r="M32" s="433">
        <f t="shared" si="1"/>
        <v>24.830400000000001</v>
      </c>
      <c r="N32" s="402">
        <f t="shared" si="2"/>
        <v>180.0204</v>
      </c>
      <c r="O32" s="145"/>
      <c r="P32" s="145"/>
    </row>
    <row r="33" spans="1:16" s="146" customFormat="1" ht="13.8" x14ac:dyDescent="0.3">
      <c r="A33" s="398" t="s">
        <v>485</v>
      </c>
      <c r="B33" s="398" t="s">
        <v>486</v>
      </c>
      <c r="C33" s="404">
        <v>42410</v>
      </c>
      <c r="D33" s="398">
        <v>1523</v>
      </c>
      <c r="E33" s="431">
        <v>42401</v>
      </c>
      <c r="F33" s="423" t="s">
        <v>105</v>
      </c>
      <c r="G33" s="432" t="s">
        <v>106</v>
      </c>
      <c r="H33" s="432" t="s">
        <v>189</v>
      </c>
      <c r="I33" s="398" t="s">
        <v>53</v>
      </c>
      <c r="J33" s="398">
        <v>1</v>
      </c>
      <c r="K33" s="433">
        <v>586.21</v>
      </c>
      <c r="L33" s="433">
        <f t="shared" si="0"/>
        <v>586.21</v>
      </c>
      <c r="M33" s="433">
        <f t="shared" si="1"/>
        <v>93.793600000000012</v>
      </c>
      <c r="N33" s="402">
        <f t="shared" si="2"/>
        <v>680.00360000000001</v>
      </c>
      <c r="O33" s="145"/>
      <c r="P33" s="145"/>
    </row>
    <row r="34" spans="1:16" s="148" customFormat="1" ht="13.8" x14ac:dyDescent="0.3">
      <c r="A34" s="398" t="s">
        <v>485</v>
      </c>
      <c r="B34" s="398" t="s">
        <v>486</v>
      </c>
      <c r="C34" s="404">
        <v>42410</v>
      </c>
      <c r="D34" s="398">
        <v>1523</v>
      </c>
      <c r="E34" s="431">
        <v>42401</v>
      </c>
      <c r="F34" s="423" t="s">
        <v>105</v>
      </c>
      <c r="G34" s="432" t="s">
        <v>106</v>
      </c>
      <c r="H34" s="432" t="s">
        <v>187</v>
      </c>
      <c r="I34" s="398" t="s">
        <v>121</v>
      </c>
      <c r="J34" s="398">
        <v>2</v>
      </c>
      <c r="K34" s="433">
        <v>353.45</v>
      </c>
      <c r="L34" s="433">
        <f t="shared" si="0"/>
        <v>706.9</v>
      </c>
      <c r="M34" s="433">
        <f t="shared" si="1"/>
        <v>113.104</v>
      </c>
      <c r="N34" s="402">
        <f t="shared" si="2"/>
        <v>820.00400000000002</v>
      </c>
      <c r="O34" s="147"/>
      <c r="P34" s="147"/>
    </row>
    <row r="35" spans="1:16" s="146" customFormat="1" ht="20.399999999999999" x14ac:dyDescent="0.3">
      <c r="A35" s="398" t="s">
        <v>485</v>
      </c>
      <c r="B35" s="398" t="s">
        <v>486</v>
      </c>
      <c r="C35" s="404">
        <v>42410</v>
      </c>
      <c r="D35" s="398">
        <v>1523</v>
      </c>
      <c r="E35" s="431">
        <v>42401</v>
      </c>
      <c r="F35" s="423" t="s">
        <v>105</v>
      </c>
      <c r="G35" s="432" t="s">
        <v>106</v>
      </c>
      <c r="H35" s="432" t="s">
        <v>190</v>
      </c>
      <c r="I35" s="398" t="s">
        <v>53</v>
      </c>
      <c r="J35" s="398">
        <v>1</v>
      </c>
      <c r="K35" s="433">
        <v>60.34</v>
      </c>
      <c r="L35" s="433">
        <f t="shared" si="0"/>
        <v>60.34</v>
      </c>
      <c r="M35" s="433">
        <f t="shared" si="1"/>
        <v>9.6544000000000008</v>
      </c>
      <c r="N35" s="402">
        <f t="shared" si="2"/>
        <v>69.994399999999999</v>
      </c>
      <c r="O35" s="147"/>
      <c r="P35" s="147"/>
    </row>
    <row r="36" spans="1:16" s="146" customFormat="1" ht="13.8" x14ac:dyDescent="0.3">
      <c r="A36" s="398" t="s">
        <v>485</v>
      </c>
      <c r="B36" s="398" t="s">
        <v>486</v>
      </c>
      <c r="C36" s="404">
        <v>42410</v>
      </c>
      <c r="D36" s="398">
        <v>1523</v>
      </c>
      <c r="E36" s="431">
        <v>42401</v>
      </c>
      <c r="F36" s="423" t="s">
        <v>105</v>
      </c>
      <c r="G36" s="432" t="s">
        <v>106</v>
      </c>
      <c r="H36" s="432" t="s">
        <v>191</v>
      </c>
      <c r="I36" s="398" t="s">
        <v>121</v>
      </c>
      <c r="J36" s="398">
        <v>1</v>
      </c>
      <c r="K36" s="433">
        <v>1465.52</v>
      </c>
      <c r="L36" s="433">
        <f t="shared" si="0"/>
        <v>1465.52</v>
      </c>
      <c r="M36" s="433">
        <f t="shared" si="1"/>
        <v>234.48320000000001</v>
      </c>
      <c r="N36" s="402">
        <f t="shared" si="2"/>
        <v>1700.0032000000001</v>
      </c>
      <c r="O36" s="145"/>
      <c r="P36" s="145"/>
    </row>
    <row r="37" spans="1:16" s="146" customFormat="1" ht="13.8" x14ac:dyDescent="0.3">
      <c r="A37" s="398" t="s">
        <v>485</v>
      </c>
      <c r="B37" s="398" t="s">
        <v>486</v>
      </c>
      <c r="C37" s="404">
        <v>42410</v>
      </c>
      <c r="D37" s="398">
        <v>1523</v>
      </c>
      <c r="E37" s="431">
        <v>42401</v>
      </c>
      <c r="F37" s="423" t="s">
        <v>105</v>
      </c>
      <c r="G37" s="432" t="s">
        <v>106</v>
      </c>
      <c r="H37" s="432" t="s">
        <v>192</v>
      </c>
      <c r="I37" s="398" t="s">
        <v>53</v>
      </c>
      <c r="J37" s="398">
        <v>1</v>
      </c>
      <c r="K37" s="433">
        <v>51.73</v>
      </c>
      <c r="L37" s="433">
        <f t="shared" si="0"/>
        <v>51.73</v>
      </c>
      <c r="M37" s="433">
        <f t="shared" si="1"/>
        <v>8.2767999999999997</v>
      </c>
      <c r="N37" s="402">
        <f t="shared" si="2"/>
        <v>60.006799999999998</v>
      </c>
      <c r="O37" s="145"/>
      <c r="P37" s="145"/>
    </row>
    <row r="38" spans="1:16" s="148" customFormat="1" ht="13.8" x14ac:dyDescent="0.3">
      <c r="A38" s="398" t="s">
        <v>471</v>
      </c>
      <c r="B38" s="398" t="s">
        <v>472</v>
      </c>
      <c r="C38" s="404">
        <v>42437</v>
      </c>
      <c r="D38" s="398">
        <v>463</v>
      </c>
      <c r="E38" s="431">
        <v>42424</v>
      </c>
      <c r="F38" s="423" t="s">
        <v>89</v>
      </c>
      <c r="G38" s="432" t="s">
        <v>200</v>
      </c>
      <c r="H38" s="432" t="s">
        <v>250</v>
      </c>
      <c r="I38" s="398" t="s">
        <v>57</v>
      </c>
      <c r="J38" s="398">
        <v>2</v>
      </c>
      <c r="K38" s="398">
        <v>1400</v>
      </c>
      <c r="L38" s="433">
        <f t="shared" si="0"/>
        <v>2800</v>
      </c>
      <c r="M38" s="433">
        <f t="shared" si="1"/>
        <v>448</v>
      </c>
      <c r="N38" s="402">
        <f t="shared" si="2"/>
        <v>3248</v>
      </c>
      <c r="O38" s="145"/>
      <c r="P38" s="145"/>
    </row>
    <row r="39" spans="1:16" s="146" customFormat="1" ht="13.8" x14ac:dyDescent="0.3">
      <c r="A39" s="398" t="s">
        <v>471</v>
      </c>
      <c r="B39" s="398" t="s">
        <v>472</v>
      </c>
      <c r="C39" s="404">
        <v>42437</v>
      </c>
      <c r="D39" s="398">
        <v>463</v>
      </c>
      <c r="E39" s="431">
        <v>42424</v>
      </c>
      <c r="F39" s="423" t="s">
        <v>89</v>
      </c>
      <c r="G39" s="432" t="s">
        <v>200</v>
      </c>
      <c r="H39" s="432" t="s">
        <v>127</v>
      </c>
      <c r="I39" s="398" t="s">
        <v>57</v>
      </c>
      <c r="J39" s="398">
        <v>1</v>
      </c>
      <c r="K39" s="398">
        <v>1400</v>
      </c>
      <c r="L39" s="433">
        <f t="shared" si="0"/>
        <v>1400</v>
      </c>
      <c r="M39" s="433">
        <f t="shared" si="1"/>
        <v>224</v>
      </c>
      <c r="N39" s="402">
        <f t="shared" si="2"/>
        <v>1624</v>
      </c>
      <c r="O39" s="145"/>
      <c r="P39" s="145"/>
    </row>
    <row r="40" spans="1:16" s="146" customFormat="1" ht="13.8" x14ac:dyDescent="0.3">
      <c r="A40" s="398" t="s">
        <v>489</v>
      </c>
      <c r="B40" s="398" t="s">
        <v>490</v>
      </c>
      <c r="C40" s="404">
        <v>42437</v>
      </c>
      <c r="D40" s="398" t="s">
        <v>254</v>
      </c>
      <c r="E40" s="431">
        <v>42430</v>
      </c>
      <c r="F40" s="423" t="s">
        <v>105</v>
      </c>
      <c r="G40" s="432" t="s">
        <v>108</v>
      </c>
      <c r="H40" s="432" t="s">
        <v>255</v>
      </c>
      <c r="I40" s="398" t="s">
        <v>53</v>
      </c>
      <c r="J40" s="398">
        <v>25</v>
      </c>
      <c r="K40" s="433">
        <v>258.62</v>
      </c>
      <c r="L40" s="433">
        <f t="shared" si="0"/>
        <v>6465.5</v>
      </c>
      <c r="M40" s="433">
        <f t="shared" si="1"/>
        <v>1034.48</v>
      </c>
      <c r="N40" s="402">
        <f t="shared" si="2"/>
        <v>7499.98</v>
      </c>
      <c r="O40" s="145"/>
      <c r="P40" s="145"/>
    </row>
    <row r="41" spans="1:16" s="146" customFormat="1" ht="13.8" x14ac:dyDescent="0.3">
      <c r="A41" s="398" t="s">
        <v>489</v>
      </c>
      <c r="B41" s="398" t="s">
        <v>490</v>
      </c>
      <c r="C41" s="404">
        <v>42437</v>
      </c>
      <c r="D41" s="398" t="s">
        <v>254</v>
      </c>
      <c r="E41" s="431">
        <v>42430</v>
      </c>
      <c r="F41" s="423" t="s">
        <v>105</v>
      </c>
      <c r="G41" s="432" t="s">
        <v>108</v>
      </c>
      <c r="H41" s="432" t="s">
        <v>256</v>
      </c>
      <c r="I41" s="398" t="s">
        <v>53</v>
      </c>
      <c r="J41" s="398">
        <v>5</v>
      </c>
      <c r="K41" s="433">
        <v>8.6199999999999992</v>
      </c>
      <c r="L41" s="433">
        <f t="shared" si="0"/>
        <v>43.099999999999994</v>
      </c>
      <c r="M41" s="433">
        <f t="shared" si="1"/>
        <v>6.895999999999999</v>
      </c>
      <c r="N41" s="402">
        <f t="shared" si="2"/>
        <v>49.995999999999995</v>
      </c>
      <c r="O41" s="145"/>
      <c r="P41" s="145"/>
    </row>
    <row r="42" spans="1:16" s="146" customFormat="1" ht="13.8" x14ac:dyDescent="0.3">
      <c r="A42" s="398" t="s">
        <v>477</v>
      </c>
      <c r="B42" s="398" t="s">
        <v>478</v>
      </c>
      <c r="C42" s="404">
        <v>42443</v>
      </c>
      <c r="D42" s="398" t="s">
        <v>280</v>
      </c>
      <c r="E42" s="431">
        <v>42436</v>
      </c>
      <c r="F42" s="423" t="s">
        <v>93</v>
      </c>
      <c r="G42" s="423" t="s">
        <v>108</v>
      </c>
      <c r="H42" s="432" t="s">
        <v>94</v>
      </c>
      <c r="I42" s="398" t="s">
        <v>107</v>
      </c>
      <c r="J42" s="398">
        <v>1</v>
      </c>
      <c r="K42" s="433">
        <v>2500</v>
      </c>
      <c r="L42" s="433">
        <f t="shared" si="0"/>
        <v>2500</v>
      </c>
      <c r="M42" s="433">
        <f t="shared" si="1"/>
        <v>400</v>
      </c>
      <c r="N42" s="402">
        <f t="shared" si="2"/>
        <v>2900</v>
      </c>
      <c r="O42" s="145"/>
      <c r="P42" s="145"/>
    </row>
    <row r="43" spans="1:16" s="146" customFormat="1" ht="13.8" x14ac:dyDescent="0.3">
      <c r="A43" s="398" t="s">
        <v>487</v>
      </c>
      <c r="B43" s="398" t="s">
        <v>488</v>
      </c>
      <c r="C43" s="404">
        <v>42429</v>
      </c>
      <c r="D43" s="398">
        <v>5054</v>
      </c>
      <c r="E43" s="431">
        <v>42410</v>
      </c>
      <c r="F43" s="390" t="s">
        <v>105</v>
      </c>
      <c r="G43" s="432" t="s">
        <v>281</v>
      </c>
      <c r="H43" s="423" t="s">
        <v>282</v>
      </c>
      <c r="I43" s="398" t="s">
        <v>283</v>
      </c>
      <c r="J43" s="398">
        <v>5</v>
      </c>
      <c r="K43" s="433">
        <v>292.24</v>
      </c>
      <c r="L43" s="433">
        <f t="shared" si="0"/>
        <v>1461.2</v>
      </c>
      <c r="M43" s="433">
        <f t="shared" si="1"/>
        <v>233.792</v>
      </c>
      <c r="N43" s="402">
        <f t="shared" si="2"/>
        <v>1694.992</v>
      </c>
      <c r="O43" s="145"/>
      <c r="P43" s="145"/>
    </row>
    <row r="44" spans="1:16" s="146" customFormat="1" ht="20.399999999999999" x14ac:dyDescent="0.3">
      <c r="A44" s="437" t="s">
        <v>493</v>
      </c>
      <c r="B44" s="437" t="s">
        <v>494</v>
      </c>
      <c r="C44" s="438">
        <v>42451</v>
      </c>
      <c r="D44" s="437">
        <v>5085</v>
      </c>
      <c r="E44" s="439">
        <v>42417</v>
      </c>
      <c r="F44" s="440" t="s">
        <v>105</v>
      </c>
      <c r="G44" s="441" t="s">
        <v>281</v>
      </c>
      <c r="H44" s="441" t="s">
        <v>306</v>
      </c>
      <c r="I44" s="437" t="s">
        <v>51</v>
      </c>
      <c r="J44" s="437">
        <v>1</v>
      </c>
      <c r="K44" s="442">
        <v>375</v>
      </c>
      <c r="L44" s="442">
        <f t="shared" si="0"/>
        <v>375</v>
      </c>
      <c r="M44" s="442">
        <f t="shared" si="1"/>
        <v>60</v>
      </c>
      <c r="N44" s="443">
        <f t="shared" si="2"/>
        <v>435</v>
      </c>
      <c r="O44" s="145"/>
      <c r="P44" s="145"/>
    </row>
    <row r="45" spans="1:16" s="146" customFormat="1" ht="13.8" x14ac:dyDescent="0.3">
      <c r="A45" s="437" t="s">
        <v>493</v>
      </c>
      <c r="B45" s="437" t="s">
        <v>494</v>
      </c>
      <c r="C45" s="438">
        <v>42451</v>
      </c>
      <c r="D45" s="437">
        <v>5210</v>
      </c>
      <c r="E45" s="439">
        <v>42437</v>
      </c>
      <c r="F45" s="440" t="s">
        <v>105</v>
      </c>
      <c r="G45" s="441" t="s">
        <v>281</v>
      </c>
      <c r="H45" s="444" t="s">
        <v>284</v>
      </c>
      <c r="I45" s="437" t="s">
        <v>51</v>
      </c>
      <c r="J45" s="437">
        <v>1</v>
      </c>
      <c r="K45" s="442">
        <v>378.44</v>
      </c>
      <c r="L45" s="442">
        <f t="shared" si="0"/>
        <v>378.44</v>
      </c>
      <c r="M45" s="442">
        <f t="shared" si="1"/>
        <v>60.550400000000003</v>
      </c>
      <c r="N45" s="443">
        <f t="shared" si="2"/>
        <v>438.99040000000002</v>
      </c>
      <c r="O45" s="145"/>
      <c r="P45" s="145"/>
    </row>
    <row r="46" spans="1:16" s="146" customFormat="1" ht="13.8" x14ac:dyDescent="0.3">
      <c r="A46" s="437" t="s">
        <v>493</v>
      </c>
      <c r="B46" s="437" t="s">
        <v>494</v>
      </c>
      <c r="C46" s="438">
        <v>42451</v>
      </c>
      <c r="D46" s="437">
        <v>5210</v>
      </c>
      <c r="E46" s="439">
        <v>42437</v>
      </c>
      <c r="F46" s="440" t="s">
        <v>105</v>
      </c>
      <c r="G46" s="441" t="s">
        <v>281</v>
      </c>
      <c r="H46" s="444" t="s">
        <v>307</v>
      </c>
      <c r="I46" s="437" t="s">
        <v>51</v>
      </c>
      <c r="J46" s="437">
        <v>1</v>
      </c>
      <c r="K46" s="442">
        <v>1145.68</v>
      </c>
      <c r="L46" s="442">
        <f t="shared" si="0"/>
        <v>1145.68</v>
      </c>
      <c r="M46" s="442">
        <f t="shared" si="1"/>
        <v>183.30880000000002</v>
      </c>
      <c r="N46" s="443">
        <f t="shared" si="2"/>
        <v>1328.9888000000001</v>
      </c>
      <c r="O46" s="145"/>
      <c r="P46" s="145"/>
    </row>
    <row r="47" spans="1:16" s="146" customFormat="1" ht="13.8" x14ac:dyDescent="0.3">
      <c r="A47" s="437" t="s">
        <v>493</v>
      </c>
      <c r="B47" s="437" t="s">
        <v>494</v>
      </c>
      <c r="C47" s="438">
        <v>42451</v>
      </c>
      <c r="D47" s="437">
        <v>5210</v>
      </c>
      <c r="E47" s="439">
        <v>42437</v>
      </c>
      <c r="F47" s="440" t="s">
        <v>105</v>
      </c>
      <c r="G47" s="441" t="s">
        <v>281</v>
      </c>
      <c r="H47" s="444" t="s">
        <v>307</v>
      </c>
      <c r="I47" s="437" t="s">
        <v>54</v>
      </c>
      <c r="J47" s="437">
        <v>1</v>
      </c>
      <c r="K47" s="442">
        <v>283.62</v>
      </c>
      <c r="L47" s="442">
        <f t="shared" si="0"/>
        <v>283.62</v>
      </c>
      <c r="M47" s="442">
        <f t="shared" si="1"/>
        <v>45.379200000000004</v>
      </c>
      <c r="N47" s="443">
        <f t="shared" si="2"/>
        <v>328.99920000000003</v>
      </c>
      <c r="O47" s="145"/>
      <c r="P47" s="145"/>
    </row>
    <row r="48" spans="1:16" s="146" customFormat="1" ht="13.8" x14ac:dyDescent="0.3">
      <c r="A48" s="437" t="s">
        <v>493</v>
      </c>
      <c r="B48" s="437" t="s">
        <v>494</v>
      </c>
      <c r="C48" s="438">
        <v>42451</v>
      </c>
      <c r="D48" s="437">
        <v>5210</v>
      </c>
      <c r="E48" s="439">
        <v>42437</v>
      </c>
      <c r="F48" s="440" t="s">
        <v>105</v>
      </c>
      <c r="G48" s="441" t="s">
        <v>281</v>
      </c>
      <c r="H48" s="444" t="s">
        <v>255</v>
      </c>
      <c r="I48" s="437" t="s">
        <v>53</v>
      </c>
      <c r="J48" s="437">
        <v>2</v>
      </c>
      <c r="K48" s="442">
        <v>42.24</v>
      </c>
      <c r="L48" s="442">
        <f t="shared" si="0"/>
        <v>84.48</v>
      </c>
      <c r="M48" s="442">
        <f t="shared" si="1"/>
        <v>13.516800000000002</v>
      </c>
      <c r="N48" s="443">
        <f t="shared" si="2"/>
        <v>97.996800000000007</v>
      </c>
      <c r="O48" s="145"/>
      <c r="P48" s="145"/>
    </row>
    <row r="49" spans="1:16" s="146" customFormat="1" ht="13.8" x14ac:dyDescent="0.3">
      <c r="A49" s="437" t="s">
        <v>493</v>
      </c>
      <c r="B49" s="437" t="s">
        <v>494</v>
      </c>
      <c r="C49" s="438">
        <v>42451</v>
      </c>
      <c r="D49" s="437">
        <v>5210</v>
      </c>
      <c r="E49" s="439">
        <v>42437</v>
      </c>
      <c r="F49" s="440" t="s">
        <v>105</v>
      </c>
      <c r="G49" s="441" t="s">
        <v>281</v>
      </c>
      <c r="H49" s="444" t="s">
        <v>227</v>
      </c>
      <c r="I49" s="437" t="s">
        <v>53</v>
      </c>
      <c r="J49" s="437">
        <v>2</v>
      </c>
      <c r="K49" s="442">
        <v>55.17</v>
      </c>
      <c r="L49" s="442">
        <f t="shared" si="0"/>
        <v>110.34</v>
      </c>
      <c r="M49" s="442">
        <f t="shared" si="1"/>
        <v>17.654400000000003</v>
      </c>
      <c r="N49" s="443">
        <f t="shared" si="2"/>
        <v>127.99440000000001</v>
      </c>
      <c r="O49" s="145"/>
      <c r="P49" s="145"/>
    </row>
    <row r="50" spans="1:16" s="146" customFormat="1" ht="13.8" x14ac:dyDescent="0.3">
      <c r="A50" s="437" t="s">
        <v>493</v>
      </c>
      <c r="B50" s="437" t="s">
        <v>494</v>
      </c>
      <c r="C50" s="438">
        <v>42451</v>
      </c>
      <c r="D50" s="437">
        <v>5210</v>
      </c>
      <c r="E50" s="439">
        <v>42437</v>
      </c>
      <c r="F50" s="440" t="s">
        <v>105</v>
      </c>
      <c r="G50" s="441" t="s">
        <v>281</v>
      </c>
      <c r="H50" s="444" t="s">
        <v>220</v>
      </c>
      <c r="I50" s="437" t="s">
        <v>51</v>
      </c>
      <c r="J50" s="437">
        <v>1</v>
      </c>
      <c r="K50" s="442">
        <v>455.17</v>
      </c>
      <c r="L50" s="442">
        <f t="shared" si="0"/>
        <v>455.17</v>
      </c>
      <c r="M50" s="442">
        <f t="shared" si="1"/>
        <v>72.827200000000005</v>
      </c>
      <c r="N50" s="443">
        <f t="shared" si="2"/>
        <v>527.99720000000002</v>
      </c>
      <c r="O50" s="145"/>
      <c r="P50" s="145"/>
    </row>
    <row r="51" spans="1:16" s="146" customFormat="1" ht="13.8" x14ac:dyDescent="0.3">
      <c r="A51" s="437" t="s">
        <v>473</v>
      </c>
      <c r="B51" s="437" t="s">
        <v>474</v>
      </c>
      <c r="C51" s="438">
        <v>42451</v>
      </c>
      <c r="D51" s="437">
        <v>583</v>
      </c>
      <c r="E51" s="439">
        <v>42440</v>
      </c>
      <c r="F51" s="440" t="s">
        <v>89</v>
      </c>
      <c r="G51" s="441" t="s">
        <v>308</v>
      </c>
      <c r="H51" s="444" t="s">
        <v>198</v>
      </c>
      <c r="I51" s="437" t="s">
        <v>57</v>
      </c>
      <c r="J51" s="437">
        <v>1</v>
      </c>
      <c r="K51" s="442">
        <v>1500</v>
      </c>
      <c r="L51" s="442">
        <f t="shared" si="0"/>
        <v>1500</v>
      </c>
      <c r="M51" s="442">
        <f t="shared" si="1"/>
        <v>240</v>
      </c>
      <c r="N51" s="443">
        <f t="shared" si="2"/>
        <v>1740</v>
      </c>
      <c r="O51" s="145"/>
      <c r="P51" s="145"/>
    </row>
    <row r="52" spans="1:16" s="146" customFormat="1" ht="13.8" x14ac:dyDescent="0.3">
      <c r="A52" s="437" t="s">
        <v>473</v>
      </c>
      <c r="B52" s="437" t="s">
        <v>474</v>
      </c>
      <c r="C52" s="438">
        <v>42451</v>
      </c>
      <c r="D52" s="437">
        <v>583</v>
      </c>
      <c r="E52" s="439">
        <v>42440</v>
      </c>
      <c r="F52" s="440" t="s">
        <v>89</v>
      </c>
      <c r="G52" s="441" t="s">
        <v>308</v>
      </c>
      <c r="H52" s="444" t="s">
        <v>61</v>
      </c>
      <c r="I52" s="437" t="s">
        <v>57</v>
      </c>
      <c r="J52" s="437">
        <v>1</v>
      </c>
      <c r="K52" s="442">
        <v>1100</v>
      </c>
      <c r="L52" s="442">
        <f t="shared" si="0"/>
        <v>1100</v>
      </c>
      <c r="M52" s="442">
        <f t="shared" si="1"/>
        <v>176</v>
      </c>
      <c r="N52" s="443">
        <f t="shared" si="2"/>
        <v>1276</v>
      </c>
      <c r="O52" s="145"/>
      <c r="P52" s="145"/>
    </row>
    <row r="53" spans="1:16" s="146" customFormat="1" ht="13.8" x14ac:dyDescent="0.3">
      <c r="A53" s="437" t="s">
        <v>473</v>
      </c>
      <c r="B53" s="437" t="s">
        <v>474</v>
      </c>
      <c r="C53" s="438">
        <v>42451</v>
      </c>
      <c r="D53" s="437">
        <v>583</v>
      </c>
      <c r="E53" s="439">
        <v>42440</v>
      </c>
      <c r="F53" s="440" t="s">
        <v>89</v>
      </c>
      <c r="G53" s="441" t="s">
        <v>308</v>
      </c>
      <c r="H53" s="444" t="s">
        <v>197</v>
      </c>
      <c r="I53" s="437" t="s">
        <v>57</v>
      </c>
      <c r="J53" s="437">
        <v>2</v>
      </c>
      <c r="K53" s="442">
        <v>450</v>
      </c>
      <c r="L53" s="442">
        <f t="shared" si="0"/>
        <v>900</v>
      </c>
      <c r="M53" s="442">
        <f t="shared" si="1"/>
        <v>144</v>
      </c>
      <c r="N53" s="443">
        <f t="shared" si="2"/>
        <v>1044</v>
      </c>
      <c r="O53" s="145"/>
      <c r="P53" s="145"/>
    </row>
    <row r="54" spans="1:16" s="146" customFormat="1" ht="13.8" x14ac:dyDescent="0.3">
      <c r="A54" s="445"/>
      <c r="B54" s="445"/>
      <c r="C54" s="446"/>
      <c r="D54" s="445">
        <v>690</v>
      </c>
      <c r="E54" s="447">
        <v>42451</v>
      </c>
      <c r="F54" s="448" t="s">
        <v>323</v>
      </c>
      <c r="G54" s="449" t="s">
        <v>324</v>
      </c>
      <c r="H54" s="450" t="s">
        <v>311</v>
      </c>
      <c r="I54" s="445" t="s">
        <v>325</v>
      </c>
      <c r="J54" s="445">
        <v>1</v>
      </c>
      <c r="K54" s="451">
        <v>750</v>
      </c>
      <c r="L54" s="451">
        <f t="shared" si="0"/>
        <v>750</v>
      </c>
      <c r="M54" s="451">
        <f t="shared" si="1"/>
        <v>120</v>
      </c>
      <c r="N54" s="452">
        <f t="shared" si="2"/>
        <v>870</v>
      </c>
      <c r="O54" s="145"/>
      <c r="P54" s="145"/>
    </row>
    <row r="55" spans="1:16" s="146" customFormat="1" ht="13.8" x14ac:dyDescent="0.3">
      <c r="A55" s="453" t="s">
        <v>475</v>
      </c>
      <c r="B55" s="453" t="s">
        <v>476</v>
      </c>
      <c r="C55" s="454">
        <v>42460</v>
      </c>
      <c r="D55" s="453">
        <v>298</v>
      </c>
      <c r="E55" s="455">
        <v>42459</v>
      </c>
      <c r="F55" s="374" t="s">
        <v>89</v>
      </c>
      <c r="G55" s="456" t="s">
        <v>65</v>
      </c>
      <c r="H55" s="457" t="s">
        <v>56</v>
      </c>
      <c r="I55" s="453" t="s">
        <v>57</v>
      </c>
      <c r="J55" s="453">
        <v>1</v>
      </c>
      <c r="K55" s="458">
        <v>1400</v>
      </c>
      <c r="L55" s="458">
        <f t="shared" si="0"/>
        <v>1400</v>
      </c>
      <c r="M55" s="458">
        <f t="shared" si="1"/>
        <v>224</v>
      </c>
      <c r="N55" s="459">
        <f t="shared" si="2"/>
        <v>1624</v>
      </c>
      <c r="O55" s="145"/>
      <c r="P55" s="145"/>
    </row>
    <row r="56" spans="1:16" s="146" customFormat="1" ht="13.8" x14ac:dyDescent="0.3">
      <c r="A56" s="453" t="s">
        <v>475</v>
      </c>
      <c r="B56" s="453" t="s">
        <v>476</v>
      </c>
      <c r="C56" s="454">
        <v>42460</v>
      </c>
      <c r="D56" s="453">
        <v>298</v>
      </c>
      <c r="E56" s="455">
        <v>42459</v>
      </c>
      <c r="F56" s="374" t="s">
        <v>89</v>
      </c>
      <c r="G56" s="456" t="s">
        <v>65</v>
      </c>
      <c r="H56" s="457" t="s">
        <v>197</v>
      </c>
      <c r="I56" s="453" t="s">
        <v>57</v>
      </c>
      <c r="J56" s="453">
        <v>1</v>
      </c>
      <c r="K56" s="458">
        <v>450</v>
      </c>
      <c r="L56" s="458">
        <f t="shared" si="0"/>
        <v>450</v>
      </c>
      <c r="M56" s="458">
        <f t="shared" si="1"/>
        <v>72</v>
      </c>
      <c r="N56" s="459">
        <f t="shared" si="2"/>
        <v>522</v>
      </c>
      <c r="O56" s="145"/>
      <c r="P56" s="145"/>
    </row>
    <row r="57" spans="1:16" s="146" customFormat="1" ht="13.8" x14ac:dyDescent="0.3">
      <c r="A57" s="453" t="s">
        <v>475</v>
      </c>
      <c r="B57" s="453" t="s">
        <v>476</v>
      </c>
      <c r="C57" s="454">
        <v>42460</v>
      </c>
      <c r="D57" s="453">
        <v>298</v>
      </c>
      <c r="E57" s="455">
        <v>42459</v>
      </c>
      <c r="F57" s="374" t="s">
        <v>89</v>
      </c>
      <c r="G57" s="456" t="s">
        <v>65</v>
      </c>
      <c r="H57" s="457" t="s">
        <v>197</v>
      </c>
      <c r="I57" s="453" t="s">
        <v>57</v>
      </c>
      <c r="J57" s="453">
        <v>2</v>
      </c>
      <c r="K57" s="458">
        <v>450</v>
      </c>
      <c r="L57" s="458">
        <f t="shared" si="0"/>
        <v>900</v>
      </c>
      <c r="M57" s="458">
        <f t="shared" si="1"/>
        <v>144</v>
      </c>
      <c r="N57" s="459">
        <f t="shared" si="2"/>
        <v>1044</v>
      </c>
      <c r="O57" s="145"/>
      <c r="P57" s="145"/>
    </row>
    <row r="58" spans="1:16" s="146" customFormat="1" ht="13.8" x14ac:dyDescent="0.3">
      <c r="A58" s="453" t="s">
        <v>491</v>
      </c>
      <c r="B58" s="453" t="s">
        <v>492</v>
      </c>
      <c r="C58" s="454">
        <v>42460</v>
      </c>
      <c r="D58" s="453">
        <v>1594</v>
      </c>
      <c r="E58" s="455">
        <v>42459</v>
      </c>
      <c r="F58" s="374" t="s">
        <v>105</v>
      </c>
      <c r="G58" s="456" t="s">
        <v>106</v>
      </c>
      <c r="H58" s="457" t="s">
        <v>111</v>
      </c>
      <c r="I58" s="453" t="s">
        <v>112</v>
      </c>
      <c r="J58" s="453">
        <v>10</v>
      </c>
      <c r="K58" s="458">
        <v>14.66</v>
      </c>
      <c r="L58" s="458">
        <f t="shared" si="0"/>
        <v>146.6</v>
      </c>
      <c r="M58" s="458">
        <f t="shared" si="1"/>
        <v>23.456</v>
      </c>
      <c r="N58" s="459">
        <f t="shared" si="2"/>
        <v>170.05599999999998</v>
      </c>
      <c r="O58" s="145"/>
      <c r="P58" s="145"/>
    </row>
    <row r="59" spans="1:16" s="146" customFormat="1" ht="13.8" x14ac:dyDescent="0.3">
      <c r="A59" s="453" t="s">
        <v>491</v>
      </c>
      <c r="B59" s="453" t="s">
        <v>492</v>
      </c>
      <c r="C59" s="454">
        <v>42460</v>
      </c>
      <c r="D59" s="453">
        <v>1594</v>
      </c>
      <c r="E59" s="455">
        <v>42459</v>
      </c>
      <c r="F59" s="374" t="s">
        <v>105</v>
      </c>
      <c r="G59" s="456" t="s">
        <v>106</v>
      </c>
      <c r="H59" s="457" t="s">
        <v>349</v>
      </c>
      <c r="I59" s="453" t="s">
        <v>53</v>
      </c>
      <c r="J59" s="453">
        <v>4</v>
      </c>
      <c r="K59" s="458">
        <v>38.79</v>
      </c>
      <c r="L59" s="458">
        <f t="shared" si="0"/>
        <v>155.16</v>
      </c>
      <c r="M59" s="458">
        <f t="shared" si="1"/>
        <v>24.825600000000001</v>
      </c>
      <c r="N59" s="459">
        <f t="shared" si="2"/>
        <v>179.98560000000001</v>
      </c>
      <c r="O59" s="145"/>
      <c r="P59" s="145"/>
    </row>
    <row r="60" spans="1:16" s="146" customFormat="1" ht="13.8" x14ac:dyDescent="0.3">
      <c r="A60" s="453" t="s">
        <v>491</v>
      </c>
      <c r="B60" s="453" t="s">
        <v>492</v>
      </c>
      <c r="C60" s="454">
        <v>42460</v>
      </c>
      <c r="D60" s="453">
        <v>1594</v>
      </c>
      <c r="E60" s="455">
        <v>42459</v>
      </c>
      <c r="F60" s="374" t="s">
        <v>105</v>
      </c>
      <c r="G60" s="456" t="s">
        <v>106</v>
      </c>
      <c r="H60" s="457" t="s">
        <v>195</v>
      </c>
      <c r="I60" s="453" t="s">
        <v>112</v>
      </c>
      <c r="J60" s="453">
        <v>6</v>
      </c>
      <c r="K60" s="458">
        <v>20.69</v>
      </c>
      <c r="L60" s="458">
        <f t="shared" si="0"/>
        <v>124.14000000000001</v>
      </c>
      <c r="M60" s="458">
        <f t="shared" si="1"/>
        <v>19.862400000000004</v>
      </c>
      <c r="N60" s="459">
        <f t="shared" si="2"/>
        <v>144.00240000000002</v>
      </c>
      <c r="O60" s="145"/>
      <c r="P60" s="145"/>
    </row>
    <row r="61" spans="1:16" s="146" customFormat="1" ht="13.8" x14ac:dyDescent="0.3">
      <c r="A61" s="453" t="s">
        <v>491</v>
      </c>
      <c r="B61" s="453" t="s">
        <v>492</v>
      </c>
      <c r="C61" s="454">
        <v>42460</v>
      </c>
      <c r="D61" s="453">
        <v>1594</v>
      </c>
      <c r="E61" s="455">
        <v>42459</v>
      </c>
      <c r="F61" s="374" t="s">
        <v>105</v>
      </c>
      <c r="G61" s="456" t="s">
        <v>106</v>
      </c>
      <c r="H61" s="457" t="s">
        <v>350</v>
      </c>
      <c r="I61" s="453" t="s">
        <v>53</v>
      </c>
      <c r="J61" s="453">
        <v>5</v>
      </c>
      <c r="K61" s="458">
        <v>12.93</v>
      </c>
      <c r="L61" s="458">
        <f t="shared" si="0"/>
        <v>64.650000000000006</v>
      </c>
      <c r="M61" s="458">
        <f t="shared" si="1"/>
        <v>10.344000000000001</v>
      </c>
      <c r="N61" s="459">
        <f t="shared" si="2"/>
        <v>74.994</v>
      </c>
      <c r="O61" s="145"/>
      <c r="P61" s="145"/>
    </row>
    <row r="62" spans="1:16" s="146" customFormat="1" ht="13.8" x14ac:dyDescent="0.3">
      <c r="A62" s="453" t="s">
        <v>491</v>
      </c>
      <c r="B62" s="453" t="s">
        <v>492</v>
      </c>
      <c r="C62" s="454">
        <v>42460</v>
      </c>
      <c r="D62" s="453">
        <v>1594</v>
      </c>
      <c r="E62" s="455">
        <v>42459</v>
      </c>
      <c r="F62" s="374" t="s">
        <v>105</v>
      </c>
      <c r="G62" s="456" t="s">
        <v>106</v>
      </c>
      <c r="H62" s="457" t="s">
        <v>351</v>
      </c>
      <c r="I62" s="453" t="s">
        <v>53</v>
      </c>
      <c r="J62" s="453">
        <v>6</v>
      </c>
      <c r="K62" s="458">
        <v>12.93</v>
      </c>
      <c r="L62" s="458">
        <f t="shared" si="0"/>
        <v>77.58</v>
      </c>
      <c r="M62" s="458">
        <f t="shared" si="1"/>
        <v>12.412800000000001</v>
      </c>
      <c r="N62" s="459">
        <f t="shared" si="2"/>
        <v>89.992800000000003</v>
      </c>
      <c r="O62" s="145"/>
      <c r="P62" s="145"/>
    </row>
    <row r="63" spans="1:16" s="146" customFormat="1" ht="13.8" x14ac:dyDescent="0.3">
      <c r="A63" s="453" t="s">
        <v>491</v>
      </c>
      <c r="B63" s="453" t="s">
        <v>492</v>
      </c>
      <c r="C63" s="454">
        <v>42460</v>
      </c>
      <c r="D63" s="453">
        <v>1594</v>
      </c>
      <c r="E63" s="455">
        <v>42459</v>
      </c>
      <c r="F63" s="374" t="s">
        <v>105</v>
      </c>
      <c r="G63" s="456" t="s">
        <v>106</v>
      </c>
      <c r="H63" s="457" t="s">
        <v>352</v>
      </c>
      <c r="I63" s="453" t="s">
        <v>53</v>
      </c>
      <c r="J63" s="453">
        <v>1</v>
      </c>
      <c r="K63" s="458">
        <v>50</v>
      </c>
      <c r="L63" s="458">
        <f t="shared" si="0"/>
        <v>50</v>
      </c>
      <c r="M63" s="458">
        <f t="shared" si="1"/>
        <v>8</v>
      </c>
      <c r="N63" s="459">
        <f t="shared" si="2"/>
        <v>58</v>
      </c>
      <c r="O63" s="145"/>
      <c r="P63" s="145"/>
    </row>
    <row r="64" spans="1:16" s="146" customFormat="1" ht="13.8" x14ac:dyDescent="0.3">
      <c r="A64" s="453" t="s">
        <v>491</v>
      </c>
      <c r="B64" s="453" t="s">
        <v>492</v>
      </c>
      <c r="C64" s="454">
        <v>42460</v>
      </c>
      <c r="D64" s="453">
        <v>1594</v>
      </c>
      <c r="E64" s="455">
        <v>42459</v>
      </c>
      <c r="F64" s="374" t="s">
        <v>105</v>
      </c>
      <c r="G64" s="456" t="s">
        <v>106</v>
      </c>
      <c r="H64" s="457" t="s">
        <v>353</v>
      </c>
      <c r="I64" s="453" t="s">
        <v>53</v>
      </c>
      <c r="J64" s="453">
        <v>2</v>
      </c>
      <c r="K64" s="458">
        <v>21.55</v>
      </c>
      <c r="L64" s="458">
        <f t="shared" si="0"/>
        <v>43.1</v>
      </c>
      <c r="M64" s="458">
        <f t="shared" si="1"/>
        <v>6.8960000000000008</v>
      </c>
      <c r="N64" s="459">
        <f t="shared" si="2"/>
        <v>49.996000000000002</v>
      </c>
      <c r="O64" s="145"/>
      <c r="P64" s="145"/>
    </row>
    <row r="65" spans="1:16" s="146" customFormat="1" ht="13.8" x14ac:dyDescent="0.3">
      <c r="A65" s="445" t="s">
        <v>495</v>
      </c>
      <c r="B65" s="445" t="s">
        <v>496</v>
      </c>
      <c r="C65" s="446">
        <v>42460</v>
      </c>
      <c r="D65" s="445">
        <v>125</v>
      </c>
      <c r="E65" s="447">
        <v>42458</v>
      </c>
      <c r="F65" s="448" t="s">
        <v>233</v>
      </c>
      <c r="G65" s="449" t="s">
        <v>203</v>
      </c>
      <c r="H65" s="449" t="s">
        <v>360</v>
      </c>
      <c r="I65" s="445" t="s">
        <v>205</v>
      </c>
      <c r="J65" s="445">
        <v>8</v>
      </c>
      <c r="K65" s="451">
        <v>18.75</v>
      </c>
      <c r="L65" s="451">
        <f t="shared" si="0"/>
        <v>150</v>
      </c>
      <c r="M65" s="451">
        <f t="shared" si="1"/>
        <v>24</v>
      </c>
      <c r="N65" s="452">
        <f t="shared" si="2"/>
        <v>174</v>
      </c>
      <c r="O65" s="145"/>
      <c r="P65" s="145"/>
    </row>
    <row r="66" spans="1:16" s="146" customFormat="1" ht="13.8" x14ac:dyDescent="0.3">
      <c r="A66" s="460" t="s">
        <v>495</v>
      </c>
      <c r="B66" s="460" t="s">
        <v>496</v>
      </c>
      <c r="C66" s="461">
        <v>42460</v>
      </c>
      <c r="D66" s="460">
        <v>128</v>
      </c>
      <c r="E66" s="462">
        <v>42459</v>
      </c>
      <c r="F66" s="381" t="s">
        <v>233</v>
      </c>
      <c r="G66" s="463" t="s">
        <v>203</v>
      </c>
      <c r="H66" s="463" t="s">
        <v>361</v>
      </c>
      <c r="I66" s="460" t="s">
        <v>205</v>
      </c>
      <c r="J66" s="460">
        <v>1</v>
      </c>
      <c r="K66" s="464">
        <v>130</v>
      </c>
      <c r="L66" s="464">
        <f t="shared" si="0"/>
        <v>130</v>
      </c>
      <c r="M66" s="464">
        <f t="shared" si="1"/>
        <v>20.8</v>
      </c>
      <c r="N66" s="465">
        <f t="shared" si="2"/>
        <v>150.80000000000001</v>
      </c>
      <c r="O66" s="145"/>
      <c r="P66" s="145"/>
    </row>
    <row r="67" spans="1:16" s="146" customFormat="1" ht="13.8" x14ac:dyDescent="0.3">
      <c r="A67" s="460" t="s">
        <v>479</v>
      </c>
      <c r="B67" s="460" t="s">
        <v>480</v>
      </c>
      <c r="C67" s="461">
        <v>42460</v>
      </c>
      <c r="D67" s="460">
        <v>2185</v>
      </c>
      <c r="E67" s="462">
        <v>42459</v>
      </c>
      <c r="F67" s="381" t="s">
        <v>93</v>
      </c>
      <c r="G67" s="463" t="s">
        <v>122</v>
      </c>
      <c r="H67" s="463" t="s">
        <v>94</v>
      </c>
      <c r="I67" s="460" t="s">
        <v>283</v>
      </c>
      <c r="J67" s="460">
        <v>20</v>
      </c>
      <c r="K67" s="464">
        <v>120.689655</v>
      </c>
      <c r="L67" s="464">
        <f t="shared" ref="L67" si="3">+J67*K67</f>
        <v>2413.7930999999999</v>
      </c>
      <c r="M67" s="464">
        <f t="shared" ref="M67" si="4">+L67*0.16</f>
        <v>386.20689599999997</v>
      </c>
      <c r="N67" s="465">
        <f t="shared" ref="N67" si="5">+L67+M67</f>
        <v>2799.999996</v>
      </c>
      <c r="O67" s="145"/>
      <c r="P67" s="145"/>
    </row>
    <row r="68" spans="1:16" s="146" customFormat="1" ht="20.399999999999999" x14ac:dyDescent="0.3">
      <c r="A68" s="466" t="s">
        <v>449</v>
      </c>
      <c r="B68" s="466" t="s">
        <v>450</v>
      </c>
      <c r="C68" s="467">
        <v>42376</v>
      </c>
      <c r="D68" s="466" t="s">
        <v>401</v>
      </c>
      <c r="E68" s="468"/>
      <c r="F68" s="384" t="s">
        <v>397</v>
      </c>
      <c r="G68" s="469" t="s">
        <v>410</v>
      </c>
      <c r="H68" s="469" t="s">
        <v>467</v>
      </c>
      <c r="I68" s="469" t="s">
        <v>431</v>
      </c>
      <c r="J68" s="466"/>
      <c r="K68" s="470"/>
      <c r="L68" s="470"/>
      <c r="M68" s="470"/>
      <c r="N68" s="403">
        <v>7260</v>
      </c>
      <c r="O68" s="145"/>
      <c r="P68" s="145"/>
    </row>
    <row r="69" spans="1:16" s="146" customFormat="1" ht="20.399999999999999" x14ac:dyDescent="0.3">
      <c r="A69" s="466" t="s">
        <v>451</v>
      </c>
      <c r="B69" s="466" t="s">
        <v>452</v>
      </c>
      <c r="C69" s="467">
        <v>42383</v>
      </c>
      <c r="D69" s="466" t="s">
        <v>401</v>
      </c>
      <c r="E69" s="468"/>
      <c r="F69" s="384" t="s">
        <v>397</v>
      </c>
      <c r="G69" s="469" t="s">
        <v>410</v>
      </c>
      <c r="H69" s="469" t="s">
        <v>412</v>
      </c>
      <c r="I69" s="469" t="s">
        <v>431</v>
      </c>
      <c r="J69" s="466"/>
      <c r="K69" s="470"/>
      <c r="L69" s="470"/>
      <c r="M69" s="470"/>
      <c r="N69" s="403">
        <v>3600</v>
      </c>
      <c r="O69" s="145"/>
      <c r="P69" s="145"/>
    </row>
    <row r="70" spans="1:16" s="146" customFormat="1" ht="20.399999999999999" x14ac:dyDescent="0.3">
      <c r="A70" s="466" t="s">
        <v>453</v>
      </c>
      <c r="B70" s="466" t="s">
        <v>454</v>
      </c>
      <c r="C70" s="467">
        <v>42390</v>
      </c>
      <c r="D70" s="466" t="s">
        <v>401</v>
      </c>
      <c r="E70" s="468"/>
      <c r="F70" s="384" t="s">
        <v>397</v>
      </c>
      <c r="G70" s="469" t="s">
        <v>410</v>
      </c>
      <c r="H70" s="469" t="s">
        <v>413</v>
      </c>
      <c r="I70" s="469" t="s">
        <v>431</v>
      </c>
      <c r="J70" s="466"/>
      <c r="K70" s="470"/>
      <c r="L70" s="470"/>
      <c r="M70" s="470"/>
      <c r="N70" s="403">
        <v>7800</v>
      </c>
      <c r="O70" s="145"/>
      <c r="P70" s="145"/>
    </row>
    <row r="71" spans="1:16" s="146" customFormat="1" ht="20.399999999999999" x14ac:dyDescent="0.3">
      <c r="A71" s="466" t="s">
        <v>455</v>
      </c>
      <c r="B71" s="466" t="s">
        <v>456</v>
      </c>
      <c r="C71" s="467">
        <v>42396</v>
      </c>
      <c r="D71" s="466" t="s">
        <v>401</v>
      </c>
      <c r="E71" s="468"/>
      <c r="F71" s="384" t="s">
        <v>397</v>
      </c>
      <c r="G71" s="469" t="s">
        <v>410</v>
      </c>
      <c r="H71" s="469" t="s">
        <v>468</v>
      </c>
      <c r="I71" s="469" t="s">
        <v>431</v>
      </c>
      <c r="J71" s="466"/>
      <c r="K71" s="470"/>
      <c r="L71" s="470"/>
      <c r="M71" s="470"/>
      <c r="N71" s="403">
        <v>7800</v>
      </c>
      <c r="O71" s="145"/>
      <c r="P71" s="145"/>
    </row>
    <row r="72" spans="1:16" s="146" customFormat="1" ht="20.399999999999999" x14ac:dyDescent="0.3">
      <c r="A72" s="466" t="s">
        <v>457</v>
      </c>
      <c r="B72" s="466" t="s">
        <v>458</v>
      </c>
      <c r="C72" s="467">
        <v>42403</v>
      </c>
      <c r="D72" s="466" t="s">
        <v>401</v>
      </c>
      <c r="E72" s="468"/>
      <c r="F72" s="384" t="s">
        <v>397</v>
      </c>
      <c r="G72" s="469" t="s">
        <v>410</v>
      </c>
      <c r="H72" s="469" t="s">
        <v>398</v>
      </c>
      <c r="I72" s="469" t="s">
        <v>431</v>
      </c>
      <c r="J72" s="466"/>
      <c r="K72" s="470"/>
      <c r="L72" s="470"/>
      <c r="M72" s="470"/>
      <c r="N72" s="403">
        <v>8700</v>
      </c>
      <c r="O72" s="145"/>
      <c r="P72" s="145"/>
    </row>
    <row r="73" spans="1:16" s="146" customFormat="1" ht="20.399999999999999" x14ac:dyDescent="0.3">
      <c r="A73" s="466" t="s">
        <v>459</v>
      </c>
      <c r="B73" s="466" t="s">
        <v>460</v>
      </c>
      <c r="C73" s="467">
        <v>42410</v>
      </c>
      <c r="D73" s="466" t="s">
        <v>401</v>
      </c>
      <c r="E73" s="468"/>
      <c r="F73" s="384" t="s">
        <v>397</v>
      </c>
      <c r="G73" s="469" t="s">
        <v>410</v>
      </c>
      <c r="H73" s="469" t="s">
        <v>469</v>
      </c>
      <c r="I73" s="469" t="s">
        <v>431</v>
      </c>
      <c r="J73" s="466"/>
      <c r="K73" s="470"/>
      <c r="L73" s="470"/>
      <c r="M73" s="470"/>
      <c r="N73" s="403">
        <v>11700</v>
      </c>
      <c r="O73" s="145"/>
      <c r="P73" s="145"/>
    </row>
    <row r="74" spans="1:16" s="146" customFormat="1" ht="20.399999999999999" x14ac:dyDescent="0.3">
      <c r="A74" s="466" t="s">
        <v>461</v>
      </c>
      <c r="B74" s="466" t="s">
        <v>462</v>
      </c>
      <c r="C74" s="467">
        <v>42412</v>
      </c>
      <c r="D74" s="466" t="s">
        <v>401</v>
      </c>
      <c r="E74" s="468"/>
      <c r="F74" s="384" t="s">
        <v>397</v>
      </c>
      <c r="G74" s="469" t="s">
        <v>410</v>
      </c>
      <c r="H74" s="469" t="s">
        <v>399</v>
      </c>
      <c r="I74" s="469" t="s">
        <v>431</v>
      </c>
      <c r="J74" s="466"/>
      <c r="K74" s="470"/>
      <c r="L74" s="470"/>
      <c r="M74" s="470"/>
      <c r="N74" s="403">
        <v>11700</v>
      </c>
      <c r="O74" s="145"/>
      <c r="P74" s="145"/>
    </row>
    <row r="75" spans="1:16" s="146" customFormat="1" ht="20.399999999999999" x14ac:dyDescent="0.3">
      <c r="A75" s="466" t="s">
        <v>463</v>
      </c>
      <c r="B75" s="466" t="s">
        <v>464</v>
      </c>
      <c r="C75" s="467">
        <v>42423</v>
      </c>
      <c r="D75" s="466" t="s">
        <v>401</v>
      </c>
      <c r="E75" s="468"/>
      <c r="F75" s="384" t="s">
        <v>397</v>
      </c>
      <c r="G75" s="469" t="s">
        <v>410</v>
      </c>
      <c r="H75" s="469" t="s">
        <v>400</v>
      </c>
      <c r="I75" s="469" t="s">
        <v>431</v>
      </c>
      <c r="J75" s="466"/>
      <c r="K75" s="470"/>
      <c r="L75" s="470"/>
      <c r="M75" s="470"/>
      <c r="N75" s="403">
        <v>9000</v>
      </c>
      <c r="O75" s="145"/>
      <c r="P75" s="145"/>
    </row>
    <row r="76" spans="1:16" s="146" customFormat="1" ht="20.399999999999999" x14ac:dyDescent="0.3">
      <c r="A76" s="466" t="s">
        <v>465</v>
      </c>
      <c r="B76" s="466" t="s">
        <v>466</v>
      </c>
      <c r="C76" s="467">
        <v>42430</v>
      </c>
      <c r="D76" s="466" t="s">
        <v>401</v>
      </c>
      <c r="E76" s="468"/>
      <c r="F76" s="384" t="s">
        <v>397</v>
      </c>
      <c r="G76" s="469" t="s">
        <v>410</v>
      </c>
      <c r="H76" s="469" t="s">
        <v>470</v>
      </c>
      <c r="I76" s="469" t="s">
        <v>431</v>
      </c>
      <c r="J76" s="466"/>
      <c r="K76" s="470"/>
      <c r="L76" s="470"/>
      <c r="M76" s="470"/>
      <c r="N76" s="403">
        <v>9600</v>
      </c>
      <c r="O76" s="145"/>
      <c r="P76" s="145"/>
    </row>
    <row r="77" spans="1:16" s="146" customFormat="1" ht="13.8" x14ac:dyDescent="0.3">
      <c r="A77" s="466"/>
      <c r="B77" s="466"/>
      <c r="C77" s="467"/>
      <c r="D77" s="466"/>
      <c r="E77" s="468"/>
      <c r="F77" s="384"/>
      <c r="G77" s="469"/>
      <c r="H77" s="469"/>
      <c r="I77" s="466"/>
      <c r="J77" s="466"/>
      <c r="K77" s="470"/>
      <c r="L77" s="470"/>
      <c r="M77" s="470"/>
      <c r="N77" s="403"/>
      <c r="O77" s="145"/>
      <c r="P77" s="145"/>
    </row>
    <row r="78" spans="1:16" s="146" customFormat="1" ht="13.8" x14ac:dyDescent="0.3">
      <c r="A78" s="398"/>
      <c r="B78" s="398"/>
      <c r="C78" s="404"/>
      <c r="D78" s="398"/>
      <c r="E78" s="431"/>
      <c r="F78" s="390"/>
      <c r="G78" s="423"/>
      <c r="H78" s="432"/>
      <c r="I78" s="398"/>
      <c r="J78" s="398"/>
      <c r="K78" s="433"/>
      <c r="L78" s="433">
        <f t="shared" si="0"/>
        <v>0</v>
      </c>
      <c r="M78" s="433">
        <f t="shared" si="1"/>
        <v>0</v>
      </c>
      <c r="N78" s="402">
        <f t="shared" si="2"/>
        <v>0</v>
      </c>
      <c r="O78" s="145"/>
      <c r="P78" s="145"/>
    </row>
    <row r="79" spans="1:16" customFormat="1" ht="15.75" customHeight="1" x14ac:dyDescent="0.3">
      <c r="A79" s="396"/>
      <c r="B79" s="396"/>
      <c r="C79" s="396"/>
      <c r="D79" s="393"/>
      <c r="E79" s="471"/>
      <c r="F79" s="396"/>
      <c r="G79" s="396"/>
      <c r="H79" s="396"/>
      <c r="I79" s="396"/>
      <c r="J79" s="396"/>
      <c r="K79" s="396"/>
      <c r="L79" s="396"/>
      <c r="M79" s="396"/>
      <c r="N79" s="472">
        <f>SUM(N17:N78)</f>
        <v>129338.543596</v>
      </c>
      <c r="O79" s="139"/>
      <c r="P79" s="139"/>
    </row>
    <row r="80" spans="1:16" x14ac:dyDescent="0.3">
      <c r="A80" t="s">
        <v>222</v>
      </c>
      <c r="D80" s="73"/>
      <c r="E80" s="149"/>
    </row>
    <row r="81" spans="1:16" x14ac:dyDescent="0.3">
      <c r="D81" s="73"/>
      <c r="E81" s="149"/>
      <c r="N81" s="214"/>
    </row>
    <row r="82" spans="1:16" customFormat="1" x14ac:dyDescent="0.3">
      <c r="E82" s="150"/>
      <c r="N82" s="91"/>
      <c r="O82" s="139"/>
      <c r="P82" s="139"/>
    </row>
    <row r="83" spans="1:16" customFormat="1" x14ac:dyDescent="0.3">
      <c r="E83" s="150"/>
      <c r="N83" s="91"/>
      <c r="O83" s="139"/>
      <c r="P83" s="139"/>
    </row>
    <row r="85" spans="1:16" s="81" customFormat="1" ht="11.25" customHeight="1" x14ac:dyDescent="0.2">
      <c r="A85" s="75" t="s">
        <v>28</v>
      </c>
      <c r="B85" s="75"/>
      <c r="C85" s="76"/>
      <c r="D85" s="75"/>
      <c r="E85" s="82" t="s">
        <v>29</v>
      </c>
      <c r="F85" s="151"/>
      <c r="G85" s="79"/>
      <c r="H85" s="594" t="s">
        <v>63</v>
      </c>
      <c r="I85" s="594"/>
      <c r="J85" s="77"/>
      <c r="K85" s="77" t="s">
        <v>64</v>
      </c>
      <c r="L85" s="77"/>
      <c r="M85" s="77"/>
      <c r="N85" s="283"/>
      <c r="O85" s="152"/>
      <c r="P85" s="152"/>
    </row>
    <row r="86" spans="1:16" customFormat="1" x14ac:dyDescent="0.3">
      <c r="A86" s="595" t="s">
        <v>24</v>
      </c>
      <c r="B86" s="595"/>
      <c r="C86" s="82"/>
      <c r="D86" s="77"/>
      <c r="E86" s="595" t="s">
        <v>25</v>
      </c>
      <c r="F86" s="595"/>
      <c r="G86" s="79"/>
      <c r="H86" s="596" t="s">
        <v>32</v>
      </c>
      <c r="I86" s="596"/>
      <c r="J86" s="77"/>
      <c r="K86" s="77" t="s">
        <v>26</v>
      </c>
      <c r="L86" s="77"/>
      <c r="M86" s="77"/>
      <c r="N86" s="284"/>
      <c r="O86" s="152"/>
      <c r="P86" s="152"/>
    </row>
    <row r="87" spans="1:16" customFormat="1" x14ac:dyDescent="0.3">
      <c r="A87" s="77"/>
      <c r="B87" s="77"/>
      <c r="C87" s="82"/>
      <c r="D87" s="77"/>
      <c r="E87" s="82"/>
      <c r="F87" s="77"/>
      <c r="G87" s="79"/>
      <c r="H87" s="79"/>
      <c r="I87" s="77"/>
      <c r="J87" s="77"/>
      <c r="K87" s="77"/>
      <c r="L87" s="77"/>
      <c r="M87" s="77"/>
      <c r="N87" s="1"/>
      <c r="O87" s="152"/>
      <c r="P87" s="152"/>
    </row>
    <row r="88" spans="1:16" customFormat="1" x14ac:dyDescent="0.3">
      <c r="A88" s="85"/>
      <c r="B88" s="86"/>
      <c r="C88" s="87"/>
      <c r="D88" s="88" t="s">
        <v>27</v>
      </c>
      <c r="E88" s="87"/>
      <c r="F88" s="88"/>
      <c r="G88" s="88"/>
      <c r="H88" s="88"/>
      <c r="I88" s="88"/>
      <c r="J88" s="88"/>
      <c r="K88" s="88"/>
      <c r="L88" s="88"/>
      <c r="M88" s="88"/>
      <c r="N88" s="2"/>
      <c r="O88" s="152"/>
      <c r="P88" s="152"/>
    </row>
    <row r="90" spans="1:16" x14ac:dyDescent="0.3">
      <c r="G90" s="74"/>
    </row>
    <row r="91" spans="1:16" x14ac:dyDescent="0.3">
      <c r="G91" s="91"/>
    </row>
    <row r="92" spans="1:16" x14ac:dyDescent="0.3">
      <c r="G92" s="91"/>
    </row>
  </sheetData>
  <mergeCells count="5">
    <mergeCell ref="A10:C10"/>
    <mergeCell ref="H85:I85"/>
    <mergeCell ref="A86:B86"/>
    <mergeCell ref="E86:F86"/>
    <mergeCell ref="H86:I86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2</vt:i4>
      </vt:variant>
    </vt:vector>
  </HeadingPairs>
  <TitlesOfParts>
    <vt:vector size="41" baseType="lpstr">
      <vt:lpstr>369</vt:lpstr>
      <vt:lpstr>1674</vt:lpstr>
      <vt:lpstr>1736</vt:lpstr>
      <vt:lpstr>1778</vt:lpstr>
      <vt:lpstr>1845</vt:lpstr>
      <vt:lpstr>1217</vt:lpstr>
      <vt:lpstr>1221</vt:lpstr>
      <vt:lpstr>1223</vt:lpstr>
      <vt:lpstr>1226</vt:lpstr>
      <vt:lpstr>1229</vt:lpstr>
      <vt:lpstr>1232</vt:lpstr>
      <vt:lpstr>1248</vt:lpstr>
      <vt:lpstr>1252</vt:lpstr>
      <vt:lpstr>1253</vt:lpstr>
      <vt:lpstr>1260</vt:lpstr>
      <vt:lpstr>1264</vt:lpstr>
      <vt:lpstr>1269</vt:lpstr>
      <vt:lpstr>1285</vt:lpstr>
      <vt:lpstr>1400</vt:lpstr>
      <vt:lpstr>1601</vt:lpstr>
      <vt:lpstr>1607</vt:lpstr>
      <vt:lpstr>1608</vt:lpstr>
      <vt:lpstr>1609</vt:lpstr>
      <vt:lpstr>1620</vt:lpstr>
      <vt:lpstr>1623</vt:lpstr>
      <vt:lpstr>1625</vt:lpstr>
      <vt:lpstr>1629</vt:lpstr>
      <vt:lpstr>1630</vt:lpstr>
      <vt:lpstr>1631</vt:lpstr>
      <vt:lpstr>1632</vt:lpstr>
      <vt:lpstr>1671</vt:lpstr>
      <vt:lpstr>1205</vt:lpstr>
      <vt:lpstr>1201</vt:lpstr>
      <vt:lpstr>1203</vt:lpstr>
      <vt:lpstr>1216</vt:lpstr>
      <vt:lpstr>1768</vt:lpstr>
      <vt:lpstr>1838</vt:lpstr>
      <vt:lpstr>1839</vt:lpstr>
      <vt:lpstr>1854</vt:lpstr>
      <vt:lpstr>'1205'!Área_de_impresión</vt:lpstr>
      <vt:lpstr>'1205'!Títulos_a_imprimir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BETY</dc:creator>
  <cp:lastModifiedBy>OBRAS</cp:lastModifiedBy>
  <cp:lastPrinted>2016-07-21T01:28:31Z</cp:lastPrinted>
  <dcterms:created xsi:type="dcterms:W3CDTF">2015-03-11T00:56:13Z</dcterms:created>
  <dcterms:modified xsi:type="dcterms:W3CDTF">2016-07-21T15:19:49Z</dcterms:modified>
</cp:coreProperties>
</file>